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0" yWindow="-15" windowWidth="10845" windowHeight="10065" activeTab="7"/>
  </bookViews>
  <sheets>
    <sheet name="LAMP-VI " sheetId="12" r:id="rId1"/>
    <sheet name="7" sheetId="11" r:id="rId2"/>
    <sheet name="8" sheetId="4" r:id="rId3"/>
    <sheet name="9" sheetId="5" r:id="rId4"/>
    <sheet name="10" sheetId="6" r:id="rId5"/>
    <sheet name="11" sheetId="7" r:id="rId6"/>
    <sheet name="12" sheetId="8" r:id="rId7"/>
    <sheet name="13" sheetId="9" r:id="rId8"/>
  </sheets>
  <definedNames>
    <definedName name="_xlnm.Print_Area" localSheetId="1">'7'!$A$1:$G$28</definedName>
    <definedName name="_xlnm.Print_Area" localSheetId="0">'LAMP-VI '!$A$1:$K$48</definedName>
  </definedNames>
  <calcPr calcId="125725"/>
</workbook>
</file>

<file path=xl/calcChain.xml><?xml version="1.0" encoding="utf-8"?>
<calcChain xmlns="http://schemas.openxmlformats.org/spreadsheetml/2006/main">
  <c r="K16" i="4"/>
  <c r="M16" l="1"/>
  <c r="K18"/>
  <c r="G19"/>
  <c r="G17"/>
  <c r="G16"/>
  <c r="I30" i="12"/>
  <c r="I29"/>
  <c r="I28"/>
  <c r="I25"/>
  <c r="I24"/>
  <c r="I23"/>
  <c r="I22"/>
  <c r="I19"/>
  <c r="K15"/>
  <c r="G21" i="5"/>
  <c r="G20"/>
  <c r="G19"/>
  <c r="G18"/>
  <c r="G17"/>
  <c r="G16"/>
  <c r="J22" i="7"/>
  <c r="J21"/>
  <c r="H39" i="12"/>
  <c r="G39"/>
  <c r="F39"/>
  <c r="E39"/>
  <c r="D39"/>
  <c r="K38"/>
  <c r="K37"/>
  <c r="K36"/>
  <c r="K35"/>
  <c r="K34"/>
  <c r="J32"/>
  <c r="I32"/>
  <c r="H32"/>
  <c r="G32"/>
  <c r="F32"/>
  <c r="E32"/>
  <c r="D32"/>
  <c r="K31"/>
  <c r="K30"/>
  <c r="K29"/>
  <c r="K28"/>
  <c r="J26"/>
  <c r="I26"/>
  <c r="H26"/>
  <c r="G26"/>
  <c r="F26"/>
  <c r="E26"/>
  <c r="D26"/>
  <c r="K25"/>
  <c r="K24"/>
  <c r="K23"/>
  <c r="K22"/>
  <c r="J20"/>
  <c r="I20"/>
  <c r="G20"/>
  <c r="F20"/>
  <c r="E20"/>
  <c r="K20" s="1"/>
  <c r="K19"/>
  <c r="K18"/>
  <c r="K17"/>
  <c r="K16"/>
  <c r="D40" l="1"/>
  <c r="I40"/>
  <c r="H40"/>
  <c r="G40"/>
  <c r="F40"/>
  <c r="E40"/>
  <c r="K26"/>
  <c r="K32"/>
  <c r="J40"/>
  <c r="F19" i="11"/>
  <c r="E19"/>
  <c r="D19"/>
  <c r="G18"/>
  <c r="G17"/>
  <c r="G16"/>
  <c r="G15"/>
  <c r="G14"/>
  <c r="G13"/>
  <c r="G12"/>
  <c r="G11"/>
  <c r="G19" l="1"/>
  <c r="K40" i="12"/>
  <c r="I18" i="4" l="1"/>
  <c r="M18" s="1"/>
  <c r="I16" l="1"/>
  <c r="E22" i="5" l="1"/>
  <c r="D22"/>
  <c r="F21" i="6"/>
  <c r="E21"/>
  <c r="D21"/>
  <c r="G16"/>
  <c r="G15"/>
  <c r="I17" i="4"/>
  <c r="M17" s="1"/>
  <c r="I19"/>
  <c r="M19" s="1"/>
  <c r="F20"/>
  <c r="G20"/>
  <c r="H20"/>
  <c r="J20"/>
  <c r="K20"/>
  <c r="L20"/>
  <c r="I20" l="1"/>
  <c r="M20"/>
  <c r="G21" i="6"/>
  <c r="G22" i="5"/>
</calcChain>
</file>

<file path=xl/sharedStrings.xml><?xml version="1.0" encoding="utf-8"?>
<sst xmlns="http://schemas.openxmlformats.org/spreadsheetml/2006/main" count="323" uniqueCount="213">
  <si>
    <t>KABUPATEN KOLAKA</t>
  </si>
  <si>
    <t>GOLONGAN/RUANG</t>
  </si>
  <si>
    <t>ESELON</t>
  </si>
  <si>
    <t>NON ESELON</t>
  </si>
  <si>
    <t>JUMLAH</t>
  </si>
  <si>
    <t>I</t>
  </si>
  <si>
    <t>II</t>
  </si>
  <si>
    <t>III</t>
  </si>
  <si>
    <t>IV</t>
  </si>
  <si>
    <t>V</t>
  </si>
  <si>
    <t>TENAGA FUNGSIONAL</t>
  </si>
  <si>
    <t>STAF</t>
  </si>
  <si>
    <t>Golongan IV/e</t>
  </si>
  <si>
    <t>Golongan IV/d</t>
  </si>
  <si>
    <t>Golongan IV/c</t>
  </si>
  <si>
    <t>Golongan IV/b</t>
  </si>
  <si>
    <t>Golongan IV/a</t>
  </si>
  <si>
    <t>JUMLAH GOLONGAN IV</t>
  </si>
  <si>
    <t>Golongan III/d</t>
  </si>
  <si>
    <t>Golongan III/c</t>
  </si>
  <si>
    <t>Golongan III/b</t>
  </si>
  <si>
    <t>Golongan III/a</t>
  </si>
  <si>
    <t>JUMLAH GOLONGAN III</t>
  </si>
  <si>
    <t>Golongan II/d</t>
  </si>
  <si>
    <t>Golongan II/c</t>
  </si>
  <si>
    <t>Golongan II/b</t>
  </si>
  <si>
    <t>Golongan II/a</t>
  </si>
  <si>
    <t>JUMLAH GOLONGAN II</t>
  </si>
  <si>
    <t>Golongan I/e</t>
  </si>
  <si>
    <t>Golongan I/d</t>
  </si>
  <si>
    <t>Golongan I/c</t>
  </si>
  <si>
    <t>Golongan I/b</t>
  </si>
  <si>
    <t>Golongan I/a</t>
  </si>
  <si>
    <t>JUMLAH GOLONGAN I</t>
  </si>
  <si>
    <t>T O T A L</t>
  </si>
  <si>
    <t>DAFTAR  JUMLAH PEGAWAI PER GOLONGAN DAN PER JABATAN</t>
  </si>
  <si>
    <t>LAMPIRAN VI  : PERATURAN DAERAH</t>
  </si>
  <si>
    <t>J u m l a  h</t>
  </si>
  <si>
    <t>13  ( 9 - 12 )</t>
  </si>
  <si>
    <t>10  (  6 - 9  )</t>
  </si>
  <si>
    <t>9   ( 7 + 8  )</t>
  </si>
  <si>
    <t>Tahun ini</t>
  </si>
  <si>
    <t>Tahun Ini</t>
  </si>
  <si>
    <t>Anggaran Lalu</t>
  </si>
  <si>
    <t>Daerah</t>
  </si>
  <si>
    <t xml:space="preserve">sampai dengan </t>
  </si>
  <si>
    <t xml:space="preserve">Diterima Kembali </t>
  </si>
  <si>
    <t xml:space="preserve"> Daerah Tahun Ini</t>
  </si>
  <si>
    <t>Disertakan</t>
  </si>
  <si>
    <t>dengan Tahun ini</t>
  </si>
  <si>
    <t>sampai Tahun</t>
  </si>
  <si>
    <t>(Investasi)</t>
  </si>
  <si>
    <t xml:space="preserve"> yang  Disertakan </t>
  </si>
  <si>
    <t xml:space="preserve"> yang akan </t>
  </si>
  <si>
    <t>Modal (investasi)</t>
  </si>
  <si>
    <t>Belum</t>
  </si>
  <si>
    <t>Disertakan sampai</t>
  </si>
  <si>
    <t>Modal</t>
  </si>
  <si>
    <t>Modal (Investasi)</t>
  </si>
  <si>
    <t>Pihak Ketiga</t>
  </si>
  <si>
    <t>Penyertaan</t>
  </si>
  <si>
    <t xml:space="preserve">yang </t>
  </si>
  <si>
    <t xml:space="preserve">yang telah </t>
  </si>
  <si>
    <t xml:space="preserve">Penyertaan </t>
  </si>
  <si>
    <t>yang telah</t>
  </si>
  <si>
    <t xml:space="preserve">Badan/Lembaga/ </t>
  </si>
  <si>
    <t xml:space="preserve">Jumlah Sisa </t>
  </si>
  <si>
    <t>Jumlah Modal</t>
  </si>
  <si>
    <t xml:space="preserve">Hasil </t>
  </si>
  <si>
    <t>Sisa Modal</t>
  </si>
  <si>
    <t xml:space="preserve">Jumlah </t>
  </si>
  <si>
    <t>Bentuk</t>
  </si>
  <si>
    <t>Dasar Hukum</t>
  </si>
  <si>
    <t xml:space="preserve">Tahun </t>
  </si>
  <si>
    <t>No</t>
  </si>
  <si>
    <t>PEMERINTAH KABUPATEN KOLAKA</t>
  </si>
  <si>
    <t>Peraturan Daerah</t>
  </si>
  <si>
    <t>SK. Gubernur Sultra</t>
  </si>
  <si>
    <t>MoU Pemda dan PDAM No.1664/2009 dan No.AM.0403/ PDAM/III.01/2009</t>
  </si>
  <si>
    <t>PDAM Kolaka</t>
  </si>
  <si>
    <t>SK Gubernur Sultra No.121.a Tahun 2005</t>
  </si>
  <si>
    <t>BPD SULTRA cabang Kolaka</t>
  </si>
  <si>
    <t xml:space="preserve"> </t>
  </si>
  <si>
    <t>DAFTAR PENYERTAAN MODAL (INVESTASI) DAERAH</t>
  </si>
  <si>
    <t>PERATURAN DAERAH</t>
  </si>
  <si>
    <t>DAFTAR PERKIRAAN PENAMBAHAN DAN PENGURANGAN</t>
  </si>
  <si>
    <t>ASET TETAP DAERAH</t>
  </si>
  <si>
    <t>No.</t>
  </si>
  <si>
    <t>Jenis aset tetap daerah</t>
  </si>
  <si>
    <t>Saldo pada akhir      tahun n - 2</t>
  </si>
  <si>
    <t>Perkiraan penambahan tahun n - 1</t>
  </si>
  <si>
    <t>Perkiraan pengurangan tahun n - 1</t>
  </si>
  <si>
    <t>Perkiraan saldo pada akhir tahun n - 1</t>
  </si>
  <si>
    <t>Jumlah</t>
  </si>
  <si>
    <t>PENGURANGAN ASET LAIN-LAIN</t>
  </si>
  <si>
    <t xml:space="preserve">DAFTAR PERKIRAAN PENAMBAHAN DAN </t>
  </si>
  <si>
    <t xml:space="preserve">LAMPIRAN X  :  </t>
  </si>
  <si>
    <t xml:space="preserve">Perubahan APBD        </t>
  </si>
  <si>
    <t>APBD</t>
  </si>
  <si>
    <t>Perubahan APBD TA n - 1</t>
  </si>
  <si>
    <t>APBD TA n - 1</t>
  </si>
  <si>
    <t>Jumlah sisa anggaran yang           dianggarkan dalam tahun ini (Rp)               TA n</t>
  </si>
  <si>
    <t>Jumlah Realisasi s.d Akhir TA n - 1</t>
  </si>
  <si>
    <t>Jumlah Anggaran Tahun                                  n - 1</t>
  </si>
  <si>
    <t>Jenis Kegiatan</t>
  </si>
  <si>
    <t>Kode</t>
  </si>
  <si>
    <t>TAHUN ANGGARAN INI</t>
  </si>
  <si>
    <t>DAFTAR KEGIATAN-KEGIATAN TAHUN SEBELUMNYA YANG BELUM DISELESAIKAN DAN DIANGGARKAN KEMBALI DALAM</t>
  </si>
  <si>
    <t xml:space="preserve">J U M L A H </t>
  </si>
  <si>
    <t>-</t>
  </si>
  <si>
    <t>Sisa Dana yang Belum dicadangkan (Rp)</t>
  </si>
  <si>
    <t>Saldo Akhir (Rp)</t>
  </si>
  <si>
    <t>Transfer Kas Atas Daerah (Rp)</t>
  </si>
  <si>
    <t>Transfer dari kas daerah (Rp)</t>
  </si>
  <si>
    <t>Saldo Awal (Rp)</t>
  </si>
  <si>
    <t>Jumlah dana cadangan yang direncanakan (Rp)</t>
  </si>
  <si>
    <t>Dasar Hukum pembentukan dana cadangan</t>
  </si>
  <si>
    <t>Tujuan Pembentukan Dana Cadangan</t>
  </si>
  <si>
    <t>DAFTAR DANA CADANGAN DAERAH</t>
  </si>
  <si>
    <t>(Rp)</t>
  </si>
  <si>
    <t>DAERAH(Rp)</t>
  </si>
  <si>
    <t>DAERAH (Rp)</t>
  </si>
  <si>
    <t>BUNGA</t>
  </si>
  <si>
    <t>POKOK PINJAMAN</t>
  </si>
  <si>
    <t>PINJAMAN</t>
  </si>
  <si>
    <t>(%)</t>
  </si>
  <si>
    <t>OBLIGASI (Rp)</t>
  </si>
  <si>
    <t>PINJAMAN/OBLIGASI</t>
  </si>
  <si>
    <t>OBLIGASI</t>
  </si>
  <si>
    <t>DAERAH</t>
  </si>
  <si>
    <t>PEMBAYARAN (Rp)</t>
  </si>
  <si>
    <t>PEMBAYARAN TAHUN INI</t>
  </si>
  <si>
    <t>PENGGUNAAN</t>
  </si>
  <si>
    <t>BUNGA PINJAMAN</t>
  </si>
  <si>
    <t>PINJAMAN (TAHUN)</t>
  </si>
  <si>
    <t>NILAI NOMINAL</t>
  </si>
  <si>
    <t>PERJANJIAN</t>
  </si>
  <si>
    <t>PINJAMAN/</t>
  </si>
  <si>
    <t>JUMLAH SISA</t>
  </si>
  <si>
    <t>JUMLAH REALISASI</t>
  </si>
  <si>
    <t>TUJUAN</t>
  </si>
  <si>
    <t xml:space="preserve">PERSENTASE </t>
  </si>
  <si>
    <t>JANGKA WAKTU</t>
  </si>
  <si>
    <t>JUMLAH PINJAMAN</t>
  </si>
  <si>
    <t>TANGGAL/ TAHUN</t>
  </si>
  <si>
    <t>DASAR HUKUM</t>
  </si>
  <si>
    <t xml:space="preserve">SUMBER  </t>
  </si>
  <si>
    <t>NO</t>
  </si>
  <si>
    <t>DAFTAR PINJAMAN DAERAH DAN OBLIGASI DAERAH</t>
  </si>
  <si>
    <t>Tanah</t>
  </si>
  <si>
    <t>Gedung dan Bangunan</t>
  </si>
  <si>
    <t>Jalan, Irigasi dan Jaringan</t>
  </si>
  <si>
    <t>Aset Tetap Lainnya</t>
  </si>
  <si>
    <t>Peralatan dan Mesin</t>
  </si>
  <si>
    <t>Aset Tak Berwujud</t>
  </si>
  <si>
    <t>Aset Lain - lain</t>
  </si>
  <si>
    <t>Perda No. 10 Tahun 2010</t>
  </si>
  <si>
    <t xml:space="preserve">                            Nomor     : </t>
  </si>
  <si>
    <t>BUPATI KOLAKA,</t>
  </si>
  <si>
    <t>H. AHMAD SAFEI</t>
  </si>
  <si>
    <t xml:space="preserve">Tanggal    :  </t>
  </si>
  <si>
    <t>BUPATI KOLAKA</t>
  </si>
  <si>
    <t>PD Aneka Usaha</t>
  </si>
  <si>
    <t>PD BPR Bahteramas Kolaka</t>
  </si>
  <si>
    <t>Investasi jangka Panjang</t>
  </si>
  <si>
    <t>Konstruksi Dalam Pengerjaan</t>
  </si>
  <si>
    <t>Pembangunan Kolam Renang</t>
  </si>
  <si>
    <t>Uraian Rincian Piutang</t>
  </si>
  <si>
    <t>Tahun Pengakuan Piutang</t>
  </si>
  <si>
    <t>Saldo Awal Piutang</t>
  </si>
  <si>
    <t>Penambahan Piutang</t>
  </si>
  <si>
    <t>Pengurangan Piutang</t>
  </si>
  <si>
    <t>Saldo Akhir Piutang</t>
  </si>
  <si>
    <t>Piutang Piutang Pajak</t>
  </si>
  <si>
    <t>Piutang Retribusi Daerah</t>
  </si>
  <si>
    <t>Piutang PAD Lainnya</t>
  </si>
  <si>
    <t>Piutang BLUD</t>
  </si>
  <si>
    <t>Piutang Bagi Hasil pendapatan dari Provinsi</t>
  </si>
  <si>
    <t>Piutang Kekurangan Transfer</t>
  </si>
  <si>
    <t>Piutang Tuntutan Ganti Rugi</t>
  </si>
  <si>
    <t>Piutang Lainnya</t>
  </si>
  <si>
    <t>:PERATURAN DAERAH</t>
  </si>
  <si>
    <t>DAFTAR PIUTANG DAERAH</t>
  </si>
  <si>
    <t>Pembangunan Gedung Kantor Kependudukan dan Pencatatan Sipil Tahap I</t>
  </si>
  <si>
    <t>Pembangunan Gedung Aula Kantor Dinas Sosial</t>
  </si>
  <si>
    <t>1.10.1.10.01.02.03.5.2.3.26.01.</t>
  </si>
  <si>
    <t>1.18.1.01.01.21.08.5.2.3.26.09.</t>
  </si>
  <si>
    <t>1.13.1.13.01.02.03.5.2.3.26.01.</t>
  </si>
  <si>
    <t>LAMPIRAN VII</t>
  </si>
  <si>
    <t xml:space="preserve">                            Tanggal   : </t>
  </si>
  <si>
    <t>Lampiran VIII :</t>
  </si>
  <si>
    <t xml:space="preserve">LAMPIRAN IX  :  </t>
  </si>
  <si>
    <t>LAMPIRAN XI : PERATURAN DAERAH</t>
  </si>
  <si>
    <t>Lampiran XII:</t>
  </si>
  <si>
    <t xml:space="preserve">                  Tanggal : </t>
  </si>
  <si>
    <t xml:space="preserve">Nomor      : </t>
  </si>
  <si>
    <t>LAMPIRAN XIII :</t>
  </si>
  <si>
    <t>TAHUN ANGGARAN 2016</t>
  </si>
  <si>
    <t xml:space="preserve"> 7 Tahun 2015</t>
  </si>
  <si>
    <t xml:space="preserve"> 11 Desember 2015</t>
  </si>
  <si>
    <t>KOLAKA, 11 Desember 2015</t>
  </si>
  <si>
    <t>Nomor : 7 Tahun 2015</t>
  </si>
  <si>
    <t>Tanggal : 11 Desember 2015</t>
  </si>
  <si>
    <t>KOLAKA, 11 Desember  2015</t>
  </si>
  <si>
    <t xml:space="preserve">Nomor     : 7 Tahun 2015  </t>
  </si>
  <si>
    <t>Tanggal   : 11 Desember 2015</t>
  </si>
  <si>
    <t xml:space="preserve">Nomor   : 7 Tahun 2015  </t>
  </si>
  <si>
    <t xml:space="preserve">Tanggal : 11 Desember 2015 </t>
  </si>
  <si>
    <t>Nomor   : 7 Tahun 2015</t>
  </si>
  <si>
    <t>11 Desember 2015</t>
  </si>
  <si>
    <t xml:space="preserve">                  Nomor   :  7 Tahun 2015</t>
  </si>
  <si>
    <t xml:space="preserve">Nomor    : 7 Tahun 2015 </t>
  </si>
  <si>
    <t>7 Tahun 2015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</si>
</sst>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_);_(* \(#,##0.00\);_(* &quot;-&quot;_);_(@_)"/>
  </numFmts>
  <fonts count="42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Tunga"/>
      <family val="2"/>
    </font>
    <font>
      <b/>
      <sz val="11"/>
      <color theme="1"/>
      <name val="Tunga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Book Antiqua"/>
      <family val="1"/>
    </font>
    <font>
      <sz val="10"/>
      <color theme="1"/>
      <name val="Calibri"/>
      <family val="2"/>
      <charset val="1"/>
      <scheme val="minor"/>
    </font>
    <font>
      <b/>
      <sz val="9"/>
      <name val="Book Antiqua"/>
      <family val="1"/>
    </font>
    <font>
      <b/>
      <i/>
      <sz val="9"/>
      <color theme="1"/>
      <name val="Arial Narrow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306">
    <xf numFmtId="0" fontId="0" fillId="0" borderId="0" xfId="0"/>
    <xf numFmtId="41" fontId="0" fillId="0" borderId="0" xfId="2" applyFont="1"/>
    <xf numFmtId="0" fontId="3" fillId="0" borderId="5" xfId="0" applyFont="1" applyBorder="1" applyAlignment="1">
      <alignment horizontal="center"/>
    </xf>
    <xf numFmtId="4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3" xfId="0" applyBorder="1"/>
    <xf numFmtId="164" fontId="0" fillId="0" borderId="10" xfId="1" quotePrefix="1" applyNumberFormat="1" applyFont="1" applyBorder="1" applyAlignment="1">
      <alignment horizontal="right"/>
    </xf>
    <xf numFmtId="164" fontId="0" fillId="0" borderId="11" xfId="1" quotePrefix="1" applyNumberFormat="1" applyFont="1" applyBorder="1" applyAlignment="1">
      <alignment horizontal="right"/>
    </xf>
    <xf numFmtId="164" fontId="3" fillId="0" borderId="18" xfId="1" applyNumberFormat="1" applyFont="1" applyBorder="1" applyAlignment="1">
      <alignment horizontal="right"/>
    </xf>
    <xf numFmtId="164" fontId="3" fillId="0" borderId="19" xfId="1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1" applyNumberFormat="1" applyFont="1" applyBorder="1" applyAlignment="1">
      <alignment horizontal="right"/>
    </xf>
    <xf numFmtId="164" fontId="0" fillId="0" borderId="10" xfId="1" quotePrefix="1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164" fontId="0" fillId="0" borderId="10" xfId="1" quotePrefix="1" applyNumberFormat="1" applyFont="1" applyBorder="1" applyAlignment="1">
      <alignment horizontal="right" vertical="center"/>
    </xf>
    <xf numFmtId="164" fontId="0" fillId="0" borderId="10" xfId="1" applyNumberFormat="1" applyFont="1" applyBorder="1" applyAlignment="1">
      <alignment horizontal="right" vertical="center"/>
    </xf>
    <xf numFmtId="164" fontId="3" fillId="0" borderId="13" xfId="1" applyNumberFormat="1" applyFont="1" applyBorder="1" applyAlignment="1">
      <alignment horizontal="right" vertical="center"/>
    </xf>
    <xf numFmtId="164" fontId="0" fillId="0" borderId="16" xfId="1" applyNumberFormat="1" applyFont="1" applyBorder="1" applyAlignment="1">
      <alignment horizontal="right" vertical="center"/>
    </xf>
    <xf numFmtId="164" fontId="3" fillId="0" borderId="18" xfId="1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6"/>
    <xf numFmtId="0" fontId="11" fillId="0" borderId="0" xfId="6" applyFont="1"/>
    <xf numFmtId="0" fontId="3" fillId="0" borderId="0" xfId="7" applyFont="1" applyAlignment="1"/>
    <xf numFmtId="0" fontId="13" fillId="0" borderId="0" xfId="6" applyFont="1"/>
    <xf numFmtId="0" fontId="2" fillId="0" borderId="0" xfId="7"/>
    <xf numFmtId="0" fontId="14" fillId="0" borderId="0" xfId="7" applyFont="1" applyAlignment="1">
      <alignment horizontal="center"/>
    </xf>
    <xf numFmtId="0" fontId="2" fillId="0" borderId="0" xfId="7" applyAlignment="1"/>
    <xf numFmtId="1" fontId="18" fillId="0" borderId="9" xfId="6" applyNumberFormat="1" applyFont="1" applyBorder="1" applyAlignment="1">
      <alignment horizontal="center" vertical="center"/>
    </xf>
    <xf numFmtId="3" fontId="10" fillId="0" borderId="0" xfId="6" applyNumberFormat="1"/>
    <xf numFmtId="0" fontId="19" fillId="0" borderId="14" xfId="6" applyFont="1" applyBorder="1" applyAlignment="1">
      <alignment horizontal="center" vertical="top"/>
    </xf>
    <xf numFmtId="0" fontId="19" fillId="0" borderId="13" xfId="6" applyFont="1" applyBorder="1" applyAlignment="1">
      <alignment horizontal="center" vertical="top"/>
    </xf>
    <xf numFmtId="0" fontId="19" fillId="0" borderId="12" xfId="6" applyFont="1" applyBorder="1" applyAlignment="1">
      <alignment horizontal="center" vertical="top"/>
    </xf>
    <xf numFmtId="0" fontId="18" fillId="0" borderId="0" xfId="6" applyFont="1"/>
    <xf numFmtId="0" fontId="20" fillId="0" borderId="27" xfId="6" applyFont="1" applyBorder="1" applyAlignment="1">
      <alignment horizontal="center" vertical="center"/>
    </xf>
    <xf numFmtId="0" fontId="20" fillId="0" borderId="28" xfId="6" applyFont="1" applyBorder="1" applyAlignment="1">
      <alignment horizontal="center" vertical="center"/>
    </xf>
    <xf numFmtId="0" fontId="21" fillId="0" borderId="28" xfId="6" applyFont="1" applyBorder="1"/>
    <xf numFmtId="0" fontId="20" fillId="0" borderId="28" xfId="6" applyFont="1" applyBorder="1" applyAlignment="1">
      <alignment horizontal="center" vertical="center" wrapText="1"/>
    </xf>
    <xf numFmtId="0" fontId="20" fillId="0" borderId="25" xfId="6" applyFont="1" applyBorder="1" applyAlignment="1">
      <alignment horizontal="center" vertical="center"/>
    </xf>
    <xf numFmtId="0" fontId="20" fillId="0" borderId="8" xfId="6" applyFont="1" applyBorder="1" applyAlignment="1">
      <alignment horizontal="center" vertical="center"/>
    </xf>
    <xf numFmtId="0" fontId="20" fillId="0" borderId="8" xfId="6" applyFont="1" applyBorder="1" applyAlignment="1">
      <alignment horizontal="center" vertical="center" wrapText="1"/>
    </xf>
    <xf numFmtId="0" fontId="20" fillId="0" borderId="3" xfId="6" applyFont="1" applyBorder="1" applyAlignment="1">
      <alignment horizontal="center" vertical="center"/>
    </xf>
    <xf numFmtId="0" fontId="20" fillId="0" borderId="30" xfId="6" applyFont="1" applyBorder="1" applyAlignment="1">
      <alignment horizontal="center" vertical="center"/>
    </xf>
    <xf numFmtId="0" fontId="20" fillId="0" borderId="30" xfId="6" applyFont="1" applyBorder="1" applyAlignment="1">
      <alignment horizontal="center" vertical="center" wrapText="1"/>
    </xf>
    <xf numFmtId="0" fontId="10" fillId="0" borderId="0" xfId="6" applyAlignment="1">
      <alignment vertical="top"/>
    </xf>
    <xf numFmtId="0" fontId="11" fillId="0" borderId="0" xfId="6" applyFont="1" applyAlignment="1">
      <alignment vertical="top"/>
    </xf>
    <xf numFmtId="0" fontId="23" fillId="0" borderId="0" xfId="6" applyFont="1" applyAlignment="1">
      <alignment vertical="top"/>
    </xf>
    <xf numFmtId="0" fontId="23" fillId="0" borderId="0" xfId="6" applyFont="1"/>
    <xf numFmtId="0" fontId="24" fillId="0" borderId="0" xfId="6" applyFont="1"/>
    <xf numFmtId="0" fontId="24" fillId="0" borderId="0" xfId="6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5" xfId="0" applyBorder="1"/>
    <xf numFmtId="0" fontId="0" fillId="0" borderId="9" xfId="0" applyBorder="1" applyAlignment="1">
      <alignment horizontal="center" vertical="center"/>
    </xf>
    <xf numFmtId="0" fontId="0" fillId="0" borderId="35" xfId="0" applyBorder="1"/>
    <xf numFmtId="0" fontId="0" fillId="0" borderId="4" xfId="0" applyBorder="1"/>
    <xf numFmtId="0" fontId="2" fillId="0" borderId="0" xfId="0" applyFont="1"/>
    <xf numFmtId="0" fontId="2" fillId="0" borderId="0" xfId="7" applyAlignment="1">
      <alignment horizontal="center" vertical="center"/>
    </xf>
    <xf numFmtId="43" fontId="2" fillId="0" borderId="0" xfId="7" applyNumberFormat="1"/>
    <xf numFmtId="0" fontId="2" fillId="0" borderId="6" xfId="7" applyBorder="1"/>
    <xf numFmtId="0" fontId="2" fillId="0" borderId="5" xfId="7" applyBorder="1"/>
    <xf numFmtId="0" fontId="2" fillId="0" borderId="18" xfId="7" applyBorder="1"/>
    <xf numFmtId="0" fontId="2" fillId="0" borderId="17" xfId="7" applyBorder="1" applyAlignment="1">
      <alignment horizontal="center"/>
    </xf>
    <xf numFmtId="0" fontId="2" fillId="0" borderId="13" xfId="7" applyBorder="1"/>
    <xf numFmtId="0" fontId="2" fillId="0" borderId="12" xfId="7" applyBorder="1" applyAlignment="1">
      <alignment horizontal="center"/>
    </xf>
    <xf numFmtId="0" fontId="2" fillId="0" borderId="28" xfId="7" applyBorder="1"/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0" fontId="3" fillId="0" borderId="41" xfId="7" applyFont="1" applyBorder="1" applyAlignment="1">
      <alignment horizontal="center"/>
    </xf>
    <xf numFmtId="0" fontId="2" fillId="0" borderId="0" xfId="7" applyFont="1" applyAlignment="1"/>
    <xf numFmtId="0" fontId="13" fillId="0" borderId="0" xfId="6" applyFont="1" applyAlignment="1">
      <alignment horizontal="center" vertical="center"/>
    </xf>
    <xf numFmtId="0" fontId="10" fillId="0" borderId="54" xfId="6" applyBorder="1"/>
    <xf numFmtId="0" fontId="10" fillId="0" borderId="55" xfId="6" applyBorder="1" applyAlignment="1">
      <alignment horizontal="center"/>
    </xf>
    <xf numFmtId="0" fontId="13" fillId="0" borderId="55" xfId="6" applyFont="1" applyBorder="1" applyAlignment="1">
      <alignment horizontal="center" vertical="center"/>
    </xf>
    <xf numFmtId="0" fontId="10" fillId="0" borderId="56" xfId="6" applyBorder="1" applyAlignment="1">
      <alignment horizontal="center"/>
    </xf>
    <xf numFmtId="0" fontId="13" fillId="0" borderId="56" xfId="6" applyFont="1" applyBorder="1" applyAlignment="1">
      <alignment horizontal="center" vertical="center"/>
    </xf>
    <xf numFmtId="0" fontId="10" fillId="0" borderId="57" xfId="6" applyBorder="1" applyAlignment="1">
      <alignment horizontal="center"/>
    </xf>
    <xf numFmtId="0" fontId="13" fillId="0" borderId="57" xfId="6" applyFont="1" applyBorder="1" applyAlignment="1">
      <alignment horizontal="center" vertical="center"/>
    </xf>
    <xf numFmtId="0" fontId="29" fillId="0" borderId="54" xfId="6" applyFont="1" applyBorder="1" applyAlignment="1">
      <alignment horizontal="center" vertical="center"/>
    </xf>
    <xf numFmtId="0" fontId="10" fillId="0" borderId="54" xfId="6" applyBorder="1" applyAlignment="1">
      <alignment horizontal="center" vertical="center" wrapText="1"/>
    </xf>
    <xf numFmtId="0" fontId="28" fillId="0" borderId="54" xfId="6" applyFont="1" applyBorder="1" applyAlignment="1">
      <alignment horizontal="center" vertical="center"/>
    </xf>
    <xf numFmtId="0" fontId="22" fillId="0" borderId="0" xfId="6" applyFont="1" applyAlignment="1"/>
    <xf numFmtId="0" fontId="28" fillId="0" borderId="0" xfId="6" applyFont="1" applyAlignment="1">
      <alignment horizontal="center"/>
    </xf>
    <xf numFmtId="0" fontId="2" fillId="0" borderId="0" xfId="7" applyAlignment="1">
      <alignment horizontal="center"/>
    </xf>
    <xf numFmtId="0" fontId="2" fillId="0" borderId="8" xfId="7" applyBorder="1"/>
    <xf numFmtId="0" fontId="2" fillId="0" borderId="8" xfId="7" applyBorder="1" applyAlignment="1">
      <alignment horizontal="center"/>
    </xf>
    <xf numFmtId="43" fontId="0" fillId="0" borderId="8" xfId="1" applyFont="1" applyBorder="1"/>
    <xf numFmtId="41" fontId="2" fillId="0" borderId="8" xfId="7" applyNumberFormat="1" applyBorder="1"/>
    <xf numFmtId="41" fontId="2" fillId="0" borderId="8" xfId="7" applyNumberFormat="1" applyBorder="1" applyAlignment="1">
      <alignment horizontal="center"/>
    </xf>
    <xf numFmtId="41" fontId="0" fillId="0" borderId="8" xfId="1" applyNumberFormat="1" applyFont="1" applyBorder="1"/>
    <xf numFmtId="0" fontId="3" fillId="0" borderId="8" xfId="7" applyFont="1" applyBorder="1" applyAlignment="1">
      <alignment horizontal="center"/>
    </xf>
    <xf numFmtId="0" fontId="2" fillId="0" borderId="0" xfId="7" applyFont="1"/>
    <xf numFmtId="0" fontId="3" fillId="0" borderId="0" xfId="7" applyFont="1"/>
    <xf numFmtId="0" fontId="3" fillId="0" borderId="0" xfId="7" applyFont="1" applyAlignment="1">
      <alignment horizontal="right"/>
    </xf>
    <xf numFmtId="164" fontId="0" fillId="0" borderId="10" xfId="1" applyNumberFormat="1" applyFont="1" applyBorder="1" applyAlignment="1">
      <alignment horizontal="left"/>
    </xf>
    <xf numFmtId="164" fontId="0" fillId="0" borderId="10" xfId="1" applyNumberFormat="1" applyFont="1" applyBorder="1" applyAlignment="1">
      <alignment horizontal="left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4" fontId="0" fillId="0" borderId="10" xfId="1" quotePrefix="1" applyNumberFormat="1" applyFont="1" applyBorder="1" applyAlignment="1">
      <alignment horizontal="center" vertical="center"/>
    </xf>
    <xf numFmtId="164" fontId="0" fillId="0" borderId="11" xfId="1" quotePrefix="1" applyNumberFormat="1" applyFont="1" applyBorder="1" applyAlignment="1">
      <alignment horizontal="right" vertical="center"/>
    </xf>
    <xf numFmtId="164" fontId="0" fillId="0" borderId="20" xfId="1" quotePrefix="1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64" fontId="3" fillId="0" borderId="13" xfId="1" applyNumberFormat="1" applyFont="1" applyBorder="1" applyAlignment="1">
      <alignment horizontal="center" vertical="center"/>
    </xf>
    <xf numFmtId="164" fontId="0" fillId="0" borderId="14" xfId="1" quotePrefix="1" applyNumberFormat="1" applyFont="1" applyBorder="1" applyAlignment="1">
      <alignment horizontal="right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21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64" fontId="0" fillId="0" borderId="16" xfId="1" applyNumberFormat="1" applyFont="1" applyBorder="1" applyAlignment="1">
      <alignment horizontal="center" vertical="center"/>
    </xf>
    <xf numFmtId="0" fontId="3" fillId="0" borderId="28" xfId="7" applyFont="1" applyBorder="1" applyAlignment="1">
      <alignment horizontal="center"/>
    </xf>
    <xf numFmtId="0" fontId="3" fillId="0" borderId="58" xfId="7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3" fontId="0" fillId="0" borderId="10" xfId="1" quotePrefix="1" applyNumberFormat="1" applyFont="1" applyBorder="1" applyAlignment="1">
      <alignment horizontal="right" vertical="center"/>
    </xf>
    <xf numFmtId="43" fontId="3" fillId="0" borderId="18" xfId="1" applyNumberFormat="1" applyFont="1" applyBorder="1" applyAlignment="1">
      <alignment horizontal="right" vertical="center"/>
    </xf>
    <xf numFmtId="164" fontId="2" fillId="0" borderId="10" xfId="1" applyNumberFormat="1" applyFont="1" applyBorder="1" applyAlignment="1">
      <alignment horizontal="left" vertical="center"/>
    </xf>
    <xf numFmtId="0" fontId="3" fillId="0" borderId="37" xfId="7" applyFont="1" applyBorder="1" applyAlignment="1"/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0" fontId="0" fillId="0" borderId="24" xfId="0" applyBorder="1"/>
    <xf numFmtId="43" fontId="2" fillId="0" borderId="13" xfId="7" applyNumberFormat="1" applyBorder="1" applyAlignment="1">
      <alignment horizontal="center"/>
    </xf>
    <xf numFmtId="43" fontId="2" fillId="0" borderId="13" xfId="7" applyNumberFormat="1" applyBorder="1"/>
    <xf numFmtId="43" fontId="2" fillId="0" borderId="14" xfId="7" applyNumberFormat="1" applyBorder="1"/>
    <xf numFmtId="43" fontId="2" fillId="0" borderId="18" xfId="7" applyNumberFormat="1" applyBorder="1"/>
    <xf numFmtId="43" fontId="2" fillId="0" borderId="19" xfId="7" applyNumberFormat="1" applyBorder="1"/>
    <xf numFmtId="0" fontId="2" fillId="0" borderId="13" xfId="7" applyBorder="1" applyAlignment="1">
      <alignment wrapText="1"/>
    </xf>
    <xf numFmtId="0" fontId="2" fillId="0" borderId="12" xfId="7" applyBorder="1" applyAlignment="1">
      <alignment horizontal="center" vertical="center"/>
    </xf>
    <xf numFmtId="39" fontId="18" fillId="0" borderId="8" xfId="16" applyNumberFormat="1" applyFont="1" applyBorder="1" applyAlignment="1">
      <alignment vertical="center"/>
    </xf>
    <xf numFmtId="39" fontId="18" fillId="0" borderId="72" xfId="16" applyNumberFormat="1" applyFont="1" applyBorder="1" applyAlignment="1">
      <alignment vertical="center"/>
    </xf>
    <xf numFmtId="0" fontId="30" fillId="0" borderId="0" xfId="11" applyFont="1"/>
    <xf numFmtId="0" fontId="36" fillId="0" borderId="0" xfId="11" applyFont="1" applyAlignment="1">
      <alignment horizontal="right"/>
    </xf>
    <xf numFmtId="0" fontId="36" fillId="0" borderId="0" xfId="11" applyFont="1"/>
    <xf numFmtId="0" fontId="1" fillId="0" borderId="0" xfId="11"/>
    <xf numFmtId="0" fontId="30" fillId="0" borderId="0" xfId="11" applyFont="1" applyAlignment="1">
      <alignment horizontal="right"/>
    </xf>
    <xf numFmtId="0" fontId="36" fillId="0" borderId="0" xfId="11" applyFont="1" applyAlignment="1">
      <alignment horizontal="left"/>
    </xf>
    <xf numFmtId="0" fontId="36" fillId="0" borderId="60" xfId="11" applyFont="1" applyBorder="1"/>
    <xf numFmtId="0" fontId="37" fillId="0" borderId="0" xfId="11" applyFont="1" applyAlignment="1"/>
    <xf numFmtId="0" fontId="1" fillId="0" borderId="0" xfId="11" applyAlignment="1"/>
    <xf numFmtId="0" fontId="30" fillId="0" borderId="0" xfId="11" applyFont="1" applyAlignment="1">
      <alignment horizontal="center" vertical="center"/>
    </xf>
    <xf numFmtId="0" fontId="30" fillId="0" borderId="0" xfId="11" applyFont="1" applyAlignment="1">
      <alignment vertical="center" wrapText="1"/>
    </xf>
    <xf numFmtId="166" fontId="30" fillId="0" borderId="0" xfId="16" applyNumberFormat="1" applyFont="1"/>
    <xf numFmtId="43" fontId="30" fillId="0" borderId="0" xfId="11" applyNumberFormat="1" applyFont="1"/>
    <xf numFmtId="41" fontId="30" fillId="0" borderId="0" xfId="16" applyFont="1" applyFill="1" applyBorder="1" applyAlignment="1">
      <alignment horizontal="center" vertical="center"/>
    </xf>
    <xf numFmtId="39" fontId="30" fillId="0" borderId="0" xfId="11" applyNumberFormat="1" applyFont="1"/>
    <xf numFmtId="41" fontId="30" fillId="0" borderId="0" xfId="16" applyFont="1"/>
    <xf numFmtId="0" fontId="36" fillId="0" borderId="0" xfId="11" applyFont="1" applyAlignment="1"/>
    <xf numFmtId="41" fontId="30" fillId="0" borderId="0" xfId="11" applyNumberFormat="1" applyFont="1"/>
    <xf numFmtId="0" fontId="36" fillId="0" borderId="0" xfId="11" applyFont="1" applyAlignment="1">
      <alignment horizontal="center"/>
    </xf>
    <xf numFmtId="41" fontId="33" fillId="0" borderId="0" xfId="16" applyFont="1" applyAlignment="1">
      <alignment horizontal="center" vertical="center"/>
    </xf>
    <xf numFmtId="0" fontId="38" fillId="0" borderId="0" xfId="11" applyFont="1" applyAlignment="1"/>
    <xf numFmtId="41" fontId="33" fillId="0" borderId="0" xfId="16" applyFont="1" applyAlignment="1">
      <alignment vertical="center"/>
    </xf>
    <xf numFmtId="49" fontId="33" fillId="0" borderId="0" xfId="11" applyNumberFormat="1" applyFont="1" applyAlignment="1">
      <alignment vertical="center"/>
    </xf>
    <xf numFmtId="0" fontId="2" fillId="0" borderId="0" xfId="11" applyFont="1" applyFill="1" applyBorder="1" applyAlignment="1">
      <alignment horizontal="left" indent="1"/>
    </xf>
    <xf numFmtId="0" fontId="34" fillId="0" borderId="0" xfId="11" applyFont="1" applyFill="1" applyBorder="1" applyAlignment="1">
      <alignment horizontal="center"/>
    </xf>
    <xf numFmtId="43" fontId="2" fillId="0" borderId="0" xfId="16" applyNumberFormat="1" applyFont="1" applyFill="1" applyBorder="1" applyAlignment="1">
      <alignment vertical="center"/>
    </xf>
    <xf numFmtId="0" fontId="34" fillId="0" borderId="0" xfId="11" applyFont="1" applyFill="1" applyBorder="1" applyAlignment="1">
      <alignment horizontal="left" indent="1"/>
    </xf>
    <xf numFmtId="166" fontId="2" fillId="0" borderId="0" xfId="16" applyNumberFormat="1" applyFont="1" applyFill="1" applyBorder="1" applyAlignment="1">
      <alignment vertical="center"/>
    </xf>
    <xf numFmtId="43" fontId="1" fillId="0" borderId="0" xfId="11" applyNumberFormat="1"/>
    <xf numFmtId="0" fontId="1" fillId="0" borderId="0" xfId="11" applyBorder="1"/>
    <xf numFmtId="39" fontId="1" fillId="0" borderId="0" xfId="11" applyNumberFormat="1" applyBorder="1"/>
    <xf numFmtId="41" fontId="0" fillId="0" borderId="0" xfId="16" applyFont="1" applyBorder="1"/>
    <xf numFmtId="43" fontId="1" fillId="0" borderId="0" xfId="11" applyNumberFormat="1" applyBorder="1"/>
    <xf numFmtId="39" fontId="1" fillId="0" borderId="0" xfId="11" applyNumberFormat="1"/>
    <xf numFmtId="41" fontId="0" fillId="0" borderId="0" xfId="16" applyFont="1"/>
    <xf numFmtId="0" fontId="20" fillId="0" borderId="68" xfId="11" applyFont="1" applyBorder="1" applyAlignment="1">
      <alignment horizontal="center" vertical="center" wrapText="1"/>
    </xf>
    <xf numFmtId="0" fontId="20" fillId="0" borderId="69" xfId="11" applyFont="1" applyBorder="1" applyAlignment="1">
      <alignment horizontal="center" vertical="center" wrapText="1"/>
    </xf>
    <xf numFmtId="0" fontId="20" fillId="0" borderId="70" xfId="11" applyFont="1" applyBorder="1" applyAlignment="1">
      <alignment horizontal="center" vertical="center" wrapText="1"/>
    </xf>
    <xf numFmtId="0" fontId="18" fillId="0" borderId="71" xfId="11" applyFont="1" applyBorder="1" applyAlignment="1">
      <alignment horizontal="center" vertical="center"/>
    </xf>
    <xf numFmtId="0" fontId="18" fillId="0" borderId="8" xfId="11" applyFont="1" applyBorder="1" applyAlignment="1">
      <alignment vertical="center" wrapText="1"/>
    </xf>
    <xf numFmtId="0" fontId="18" fillId="0" borderId="8" xfId="11" applyFont="1" applyBorder="1" applyAlignment="1">
      <alignment horizontal="center" vertical="center" wrapText="1"/>
    </xf>
    <xf numFmtId="0" fontId="18" fillId="0" borderId="73" xfId="11" applyFont="1" applyBorder="1" applyAlignment="1">
      <alignment horizontal="center" vertical="center"/>
    </xf>
    <xf numFmtId="0" fontId="18" fillId="0" borderId="74" xfId="11" applyFont="1" applyBorder="1" applyAlignment="1">
      <alignment vertical="center" wrapText="1"/>
    </xf>
    <xf numFmtId="0" fontId="18" fillId="0" borderId="74" xfId="11" applyFont="1" applyBorder="1" applyAlignment="1">
      <alignment horizontal="center" vertical="center"/>
    </xf>
    <xf numFmtId="39" fontId="17" fillId="0" borderId="74" xfId="11" applyNumberFormat="1" applyFont="1" applyBorder="1" applyAlignment="1">
      <alignment vertical="center"/>
    </xf>
    <xf numFmtId="0" fontId="39" fillId="0" borderId="75" xfId="11" applyFont="1" applyBorder="1" applyAlignment="1">
      <alignment horizontal="center" vertical="center"/>
    </xf>
    <xf numFmtId="0" fontId="39" fillId="0" borderId="13" xfId="11" applyFont="1" applyBorder="1" applyAlignment="1">
      <alignment horizontal="center" vertical="center"/>
    </xf>
    <xf numFmtId="0" fontId="39" fillId="0" borderId="76" xfId="11" applyFont="1" applyBorder="1" applyAlignment="1">
      <alignment horizontal="center" vertical="center"/>
    </xf>
    <xf numFmtId="0" fontId="24" fillId="0" borderId="0" xfId="11" applyFont="1" applyAlignment="1">
      <alignment horizontal="right"/>
    </xf>
    <xf numFmtId="0" fontId="24" fillId="0" borderId="0" xfId="11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40" fillId="0" borderId="0" xfId="6" applyNumberFormat="1" applyFont="1"/>
    <xf numFmtId="1" fontId="18" fillId="0" borderId="26" xfId="6" applyNumberFormat="1" applyFont="1" applyBorder="1" applyAlignment="1">
      <alignment horizontal="center" vertical="center" wrapText="1"/>
    </xf>
    <xf numFmtId="0" fontId="18" fillId="0" borderId="32" xfId="6" applyFont="1" applyBorder="1" applyAlignment="1">
      <alignment horizontal="center" vertical="center" wrapText="1"/>
    </xf>
    <xf numFmtId="0" fontId="18" fillId="0" borderId="32" xfId="6" applyFont="1" applyBorder="1" applyAlignment="1">
      <alignment vertical="center" wrapText="1"/>
    </xf>
    <xf numFmtId="41" fontId="16" fillId="0" borderId="10" xfId="6" applyNumberFormat="1" applyFont="1" applyBorder="1" applyAlignment="1">
      <alignment vertical="center" wrapText="1"/>
    </xf>
    <xf numFmtId="0" fontId="16" fillId="0" borderId="32" xfId="6" applyFont="1" applyBorder="1" applyAlignment="1">
      <alignment horizontal="center" vertical="center" wrapText="1"/>
    </xf>
    <xf numFmtId="41" fontId="16" fillId="0" borderId="32" xfId="6" applyNumberFormat="1" applyFont="1" applyBorder="1" applyAlignment="1">
      <alignment vertical="center" wrapText="1"/>
    </xf>
    <xf numFmtId="39" fontId="16" fillId="0" borderId="32" xfId="6" applyNumberFormat="1" applyFont="1" applyBorder="1" applyAlignment="1">
      <alignment vertical="center" wrapText="1"/>
    </xf>
    <xf numFmtId="41" fontId="16" fillId="0" borderId="31" xfId="6" applyNumberFormat="1" applyFont="1" applyBorder="1" applyAlignment="1">
      <alignment vertical="center" wrapText="1"/>
    </xf>
    <xf numFmtId="1" fontId="18" fillId="0" borderId="9" xfId="6" applyNumberFormat="1" applyFont="1" applyBorder="1" applyAlignment="1">
      <alignment horizontal="center" vertical="center" wrapText="1"/>
    </xf>
    <xf numFmtId="0" fontId="18" fillId="0" borderId="10" xfId="6" applyFont="1" applyBorder="1" applyAlignment="1">
      <alignment horizontal="center" vertical="center" wrapText="1"/>
    </xf>
    <xf numFmtId="0" fontId="18" fillId="0" borderId="10" xfId="6" applyFont="1" applyBorder="1" applyAlignment="1">
      <alignment vertical="center" wrapText="1"/>
    </xf>
    <xf numFmtId="39" fontId="16" fillId="0" borderId="10" xfId="6" applyNumberFormat="1" applyFont="1" applyBorder="1" applyAlignment="1">
      <alignment vertical="center" wrapText="1"/>
    </xf>
    <xf numFmtId="41" fontId="16" fillId="0" borderId="11" xfId="6" applyNumberFormat="1" applyFont="1" applyBorder="1" applyAlignment="1">
      <alignment vertical="center" wrapText="1"/>
    </xf>
    <xf numFmtId="0" fontId="18" fillId="0" borderId="10" xfId="6" applyFont="1" applyBorder="1" applyAlignment="1">
      <alignment horizontal="center" vertical="center"/>
    </xf>
    <xf numFmtId="41" fontId="16" fillId="0" borderId="10" xfId="6" applyNumberFormat="1" applyFont="1" applyBorder="1" applyAlignment="1">
      <alignment vertical="center"/>
    </xf>
    <xf numFmtId="39" fontId="16" fillId="0" borderId="10" xfId="6" applyNumberFormat="1" applyFont="1" applyBorder="1" applyAlignment="1">
      <alignment vertical="center"/>
    </xf>
    <xf numFmtId="0" fontId="16" fillId="0" borderId="18" xfId="6" applyFont="1" applyBorder="1" applyAlignment="1">
      <alignment vertical="center"/>
    </xf>
    <xf numFmtId="41" fontId="15" fillId="0" borderId="18" xfId="6" applyNumberFormat="1" applyFont="1" applyBorder="1" applyAlignment="1">
      <alignment vertical="center"/>
    </xf>
    <xf numFmtId="166" fontId="15" fillId="0" borderId="18" xfId="6" applyNumberFormat="1" applyFont="1" applyBorder="1" applyAlignment="1">
      <alignment vertical="center"/>
    </xf>
    <xf numFmtId="0" fontId="41" fillId="0" borderId="0" xfId="0" applyFont="1"/>
    <xf numFmtId="166" fontId="16" fillId="0" borderId="10" xfId="6" applyNumberFormat="1" applyFont="1" applyBorder="1" applyAlignment="1">
      <alignment vertical="center" wrapText="1"/>
    </xf>
    <xf numFmtId="166" fontId="16" fillId="0" borderId="31" xfId="6" applyNumberFormat="1" applyFont="1" applyBorder="1" applyAlignment="1">
      <alignment vertical="center" wrapText="1"/>
    </xf>
    <xf numFmtId="166" fontId="15" fillId="0" borderId="19" xfId="6" applyNumberFormat="1" applyFont="1" applyBorder="1" applyAlignment="1">
      <alignment vertical="center"/>
    </xf>
    <xf numFmtId="166" fontId="16" fillId="0" borderId="11" xfId="6" applyNumberFormat="1" applyFont="1" applyBorder="1" applyAlignment="1">
      <alignment vertical="center" wrapText="1"/>
    </xf>
    <xf numFmtId="0" fontId="2" fillId="0" borderId="29" xfId="7" applyBorder="1" applyAlignment="1">
      <alignment horizontal="center" vertical="center"/>
    </xf>
    <xf numFmtId="0" fontId="2" fillId="0" borderId="28" xfId="7" applyBorder="1" applyAlignment="1">
      <alignment vertical="center" wrapText="1"/>
    </xf>
    <xf numFmtId="43" fontId="2" fillId="0" borderId="28" xfId="7" applyNumberFormat="1" applyBorder="1" applyAlignment="1">
      <alignment horizontal="center" vertical="center"/>
    </xf>
    <xf numFmtId="43" fontId="0" fillId="0" borderId="28" xfId="1" applyNumberFormat="1" applyFont="1" applyBorder="1" applyAlignment="1">
      <alignment vertical="center"/>
    </xf>
    <xf numFmtId="0" fontId="2" fillId="0" borderId="0" xfId="7" applyFont="1" applyAlignment="1">
      <alignment horizontal="left"/>
    </xf>
    <xf numFmtId="0" fontId="8" fillId="0" borderId="0" xfId="0" quotePrefix="1" applyFont="1"/>
    <xf numFmtId="15" fontId="2" fillId="0" borderId="0" xfId="7" quotePrefix="1" applyNumberFormat="1" applyAlignment="1"/>
    <xf numFmtId="15" fontId="2" fillId="0" borderId="0" xfId="7" quotePrefix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5" fontId="8" fillId="0" borderId="0" xfId="0" quotePrefix="1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41" fontId="31" fillId="0" borderId="0" xfId="16" applyFont="1" applyAlignment="1">
      <alignment horizontal="center" vertical="center"/>
    </xf>
    <xf numFmtId="0" fontId="32" fillId="0" borderId="0" xfId="11" applyFont="1" applyAlignment="1">
      <alignment horizontal="center"/>
    </xf>
    <xf numFmtId="41" fontId="33" fillId="0" borderId="0" xfId="16" applyFont="1" applyAlignment="1">
      <alignment horizontal="center" vertical="center"/>
    </xf>
    <xf numFmtId="0" fontId="14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25" fillId="0" borderId="0" xfId="6" applyFont="1" applyAlignment="1">
      <alignment horizontal="center" vertical="center"/>
    </xf>
    <xf numFmtId="0" fontId="22" fillId="0" borderId="0" xfId="6" applyFont="1" applyAlignment="1">
      <alignment horizontal="center"/>
    </xf>
    <xf numFmtId="0" fontId="20" fillId="0" borderId="1" xfId="6" applyFont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0" fontId="20" fillId="0" borderId="29" xfId="6" applyFont="1" applyBorder="1" applyAlignment="1">
      <alignment horizontal="center" vertical="center" wrapText="1"/>
    </xf>
    <xf numFmtId="0" fontId="17" fillId="0" borderId="24" xfId="6" applyFont="1" applyBorder="1" applyAlignment="1">
      <alignment horizontal="center" vertical="center"/>
    </xf>
    <xf numFmtId="0" fontId="17" fillId="0" borderId="23" xfId="6" applyFont="1" applyBorder="1" applyAlignment="1">
      <alignment horizontal="center" vertical="center"/>
    </xf>
    <xf numFmtId="0" fontId="17" fillId="0" borderId="22" xfId="6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7" applyFont="1" applyAlignment="1">
      <alignment horizontal="left"/>
    </xf>
    <xf numFmtId="0" fontId="2" fillId="0" borderId="0" xfId="7" applyFont="1" applyAlignment="1">
      <alignment horizontal="left"/>
    </xf>
    <xf numFmtId="0" fontId="2" fillId="0" borderId="0" xfId="7" applyAlignment="1">
      <alignment horizontal="left"/>
    </xf>
    <xf numFmtId="0" fontId="3" fillId="0" borderId="0" xfId="7" applyFont="1" applyAlignment="1">
      <alignment horizontal="center"/>
    </xf>
    <xf numFmtId="0" fontId="3" fillId="0" borderId="51" xfId="7" applyFont="1" applyBorder="1" applyAlignment="1">
      <alignment horizontal="center" vertical="center" wrapText="1"/>
    </xf>
    <xf numFmtId="0" fontId="3" fillId="0" borderId="53" xfId="7" applyFont="1" applyBorder="1" applyAlignment="1">
      <alignment horizontal="center" vertical="center" wrapText="1"/>
    </xf>
    <xf numFmtId="0" fontId="3" fillId="0" borderId="52" xfId="7" applyFont="1" applyBorder="1" applyAlignment="1">
      <alignment horizontal="center" vertical="center" wrapText="1"/>
    </xf>
    <xf numFmtId="0" fontId="3" fillId="0" borderId="46" xfId="7" applyFont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center" wrapText="1"/>
    </xf>
    <xf numFmtId="0" fontId="3" fillId="0" borderId="45" xfId="7" applyFont="1" applyBorder="1" applyAlignment="1">
      <alignment horizontal="center" vertical="center" wrapText="1"/>
    </xf>
    <xf numFmtId="0" fontId="3" fillId="0" borderId="44" xfId="7" applyFont="1" applyBorder="1" applyAlignment="1">
      <alignment horizontal="center" vertical="center" wrapText="1"/>
    </xf>
    <xf numFmtId="0" fontId="3" fillId="0" borderId="43" xfId="7" applyFont="1" applyBorder="1" applyAlignment="1">
      <alignment horizontal="center" vertical="center" wrapText="1"/>
    </xf>
    <xf numFmtId="0" fontId="3" fillId="0" borderId="42" xfId="7" applyFont="1" applyBorder="1" applyAlignment="1">
      <alignment horizontal="center" vertical="center" wrapText="1"/>
    </xf>
    <xf numFmtId="0" fontId="27" fillId="0" borderId="0" xfId="7" applyFont="1" applyAlignment="1">
      <alignment horizontal="center"/>
    </xf>
    <xf numFmtId="0" fontId="3" fillId="0" borderId="1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30" xfId="7" applyFont="1" applyBorder="1" applyAlignment="1">
      <alignment horizontal="center" vertical="center" wrapText="1"/>
    </xf>
    <xf numFmtId="0" fontId="3" fillId="0" borderId="8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 wrapText="1"/>
    </xf>
    <xf numFmtId="0" fontId="3" fillId="0" borderId="50" xfId="7" applyFont="1" applyBorder="1" applyAlignment="1">
      <alignment horizontal="center" vertical="center" wrapText="1"/>
    </xf>
    <xf numFmtId="0" fontId="3" fillId="0" borderId="48" xfId="7" applyFont="1" applyBorder="1" applyAlignment="1">
      <alignment horizontal="center" vertical="center" wrapText="1"/>
    </xf>
    <xf numFmtId="0" fontId="3" fillId="0" borderId="47" xfId="7" applyFont="1" applyBorder="1" applyAlignment="1">
      <alignment horizontal="center" vertical="center" wrapText="1"/>
    </xf>
    <xf numFmtId="0" fontId="3" fillId="0" borderId="25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49" xfId="7" applyFont="1" applyBorder="1" applyAlignment="1">
      <alignment horizontal="center" vertical="center" wrapText="1"/>
    </xf>
    <xf numFmtId="0" fontId="3" fillId="0" borderId="40" xfId="7" applyFont="1" applyBorder="1" applyAlignment="1">
      <alignment horizontal="center"/>
    </xf>
    <xf numFmtId="0" fontId="3" fillId="0" borderId="39" xfId="7" applyFont="1" applyBorder="1" applyAlignment="1">
      <alignment horizontal="center"/>
    </xf>
    <xf numFmtId="0" fontId="3" fillId="0" borderId="38" xfId="7" applyFont="1" applyBorder="1" applyAlignment="1">
      <alignment horizontal="center"/>
    </xf>
    <xf numFmtId="0" fontId="2" fillId="0" borderId="0" xfId="7" applyFont="1" applyAlignment="1">
      <alignment horizontal="center"/>
    </xf>
    <xf numFmtId="0" fontId="3" fillId="0" borderId="59" xfId="7" applyFont="1" applyBorder="1" applyAlignment="1">
      <alignment horizontal="center"/>
    </xf>
    <xf numFmtId="0" fontId="2" fillId="0" borderId="61" xfId="7" applyBorder="1" applyAlignment="1">
      <alignment horizontal="center" vertical="center"/>
    </xf>
    <xf numFmtId="0" fontId="2" fillId="0" borderId="62" xfId="7" applyBorder="1" applyAlignment="1">
      <alignment horizontal="center" vertical="center"/>
    </xf>
    <xf numFmtId="0" fontId="2" fillId="0" borderId="63" xfId="7" applyBorder="1" applyAlignment="1">
      <alignment horizontal="center" vertical="center"/>
    </xf>
    <xf numFmtId="0" fontId="2" fillId="0" borderId="64" xfId="7" applyBorder="1" applyAlignment="1">
      <alignment horizontal="center"/>
    </xf>
    <xf numFmtId="0" fontId="2" fillId="0" borderId="65" xfId="7" applyBorder="1" applyAlignment="1">
      <alignment horizontal="center"/>
    </xf>
    <xf numFmtId="0" fontId="2" fillId="0" borderId="66" xfId="7" applyBorder="1" applyAlignment="1">
      <alignment horizontal="center"/>
    </xf>
    <xf numFmtId="0" fontId="2" fillId="0" borderId="64" xfId="7" applyBorder="1" applyAlignment="1">
      <alignment horizontal="center" vertical="center"/>
    </xf>
    <xf numFmtId="0" fontId="2" fillId="0" borderId="65" xfId="7" applyBorder="1" applyAlignment="1">
      <alignment horizontal="center" vertical="center"/>
    </xf>
    <xf numFmtId="0" fontId="2" fillId="0" borderId="66" xfId="7" applyBorder="1" applyAlignment="1">
      <alignment horizontal="center" vertical="center"/>
    </xf>
    <xf numFmtId="0" fontId="2" fillId="0" borderId="67" xfId="7" applyBorder="1" applyAlignment="1">
      <alignment horizontal="center"/>
    </xf>
    <xf numFmtId="0" fontId="2" fillId="0" borderId="23" xfId="7" applyBorder="1" applyAlignment="1">
      <alignment horizontal="center"/>
    </xf>
    <xf numFmtId="0" fontId="2" fillId="0" borderId="22" xfId="7" applyBorder="1" applyAlignment="1">
      <alignment horizontal="center"/>
    </xf>
    <xf numFmtId="0" fontId="28" fillId="0" borderId="0" xfId="6" applyFont="1" applyAlignment="1">
      <alignment horizontal="center"/>
    </xf>
    <xf numFmtId="0" fontId="28" fillId="0" borderId="54" xfId="6" applyFont="1" applyBorder="1" applyAlignment="1">
      <alignment horizontal="center" vertical="center"/>
    </xf>
    <xf numFmtId="0" fontId="3" fillId="0" borderId="28" xfId="7" applyFont="1" applyBorder="1" applyAlignment="1">
      <alignment horizontal="center"/>
    </xf>
    <xf numFmtId="0" fontId="5" fillId="0" borderId="0" xfId="7" applyFont="1" applyAlignment="1">
      <alignment horizontal="center" vertical="center"/>
    </xf>
    <xf numFmtId="0" fontId="2" fillId="0" borderId="0" xfId="7" applyAlignment="1">
      <alignment horizontal="center"/>
    </xf>
    <xf numFmtId="0" fontId="9" fillId="0" borderId="0" xfId="7" applyFont="1" applyAlignment="1">
      <alignment horizontal="center"/>
    </xf>
    <xf numFmtId="0" fontId="3" fillId="0" borderId="58" xfId="7" applyFont="1" applyBorder="1" applyAlignment="1">
      <alignment horizontal="center"/>
    </xf>
  </cellXfs>
  <cellStyles count="22">
    <cellStyle name="Comma" xfId="1" builtinId="3"/>
    <cellStyle name="Comma [0]" xfId="2" builtinId="6"/>
    <cellStyle name="Comma [0] 10 2" xfId="14"/>
    <cellStyle name="Comma [0] 11" xfId="15"/>
    <cellStyle name="Comma [0] 2" xfId="3"/>
    <cellStyle name="Comma [0] 3" xfId="12"/>
    <cellStyle name="Comma [0] 4" xfId="16"/>
    <cellStyle name="Comma 2" xfId="4"/>
    <cellStyle name="Comma 2 2" xfId="8"/>
    <cellStyle name="Comma 3" xfId="5"/>
    <cellStyle name="Comma 4" xfId="13"/>
    <cellStyle name="Normal" xfId="0" builtinId="0"/>
    <cellStyle name="Normal 11" xfId="17"/>
    <cellStyle name="Normal 2" xfId="6"/>
    <cellStyle name="Normal 2 100" xfId="18"/>
    <cellStyle name="Normal 2 2" xfId="7"/>
    <cellStyle name="Normal 2 2 2" xfId="19"/>
    <cellStyle name="Normal 3" xfId="9"/>
    <cellStyle name="Normal 4" xfId="11"/>
    <cellStyle name="Normal 5 2" xfId="20"/>
    <cellStyle name="Normal 7 2" xfId="21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828675</xdr:colOff>
      <xdr:row>3</xdr:row>
      <xdr:rowOff>0</xdr:rowOff>
    </xdr:from>
    <xdr:to>
      <xdr:col>10</xdr:col>
      <xdr:colOff>447675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5705475" y="495300"/>
          <a:ext cx="1666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76200</xdr:colOff>
      <xdr:row>46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388620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774988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6705600" y="1333500"/>
          <a:ext cx="122266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33130</xdr:colOff>
      <xdr:row>4</xdr:row>
      <xdr:rowOff>157369</xdr:rowOff>
    </xdr:from>
    <xdr:to>
      <xdr:col>6</xdr:col>
      <xdr:colOff>1325217</xdr:colOff>
      <xdr:row>4</xdr:row>
      <xdr:rowOff>157369</xdr:rowOff>
    </xdr:to>
    <xdr:cxnSp macro="">
      <xdr:nvCxnSpPr>
        <xdr:cNvPr id="2" name="Straight Connector 1"/>
        <xdr:cNvCxnSpPr/>
      </xdr:nvCxnSpPr>
      <xdr:spPr>
        <a:xfrm>
          <a:off x="10253455" y="814594"/>
          <a:ext cx="12920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33129</xdr:colOff>
      <xdr:row>4</xdr:row>
      <xdr:rowOff>154884</xdr:rowOff>
    </xdr:from>
    <xdr:to>
      <xdr:col>6</xdr:col>
      <xdr:colOff>1308651</xdr:colOff>
      <xdr:row>4</xdr:row>
      <xdr:rowOff>154884</xdr:rowOff>
    </xdr:to>
    <xdr:cxnSp macro="">
      <xdr:nvCxnSpPr>
        <xdr:cNvPr id="2" name="Straight Connector 1"/>
        <xdr:cNvCxnSpPr/>
      </xdr:nvCxnSpPr>
      <xdr:spPr>
        <a:xfrm>
          <a:off x="3690729" y="802584"/>
          <a:ext cx="5801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695325</xdr:colOff>
      <xdr:row>6</xdr:row>
      <xdr:rowOff>9525</xdr:rowOff>
    </xdr:from>
    <xdr:to>
      <xdr:col>12</xdr:col>
      <xdr:colOff>1104900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8896350" y="981075"/>
          <a:ext cx="161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9525</xdr:rowOff>
    </xdr:from>
    <xdr:to>
      <xdr:col>8</xdr:col>
      <xdr:colOff>733425</xdr:colOff>
      <xdr:row>4</xdr:row>
      <xdr:rowOff>9525</xdr:rowOff>
    </xdr:to>
    <xdr:cxnSp macro="">
      <xdr:nvCxnSpPr>
        <xdr:cNvPr id="2" name="Straight Connector 1"/>
        <xdr:cNvCxnSpPr/>
      </xdr:nvCxnSpPr>
      <xdr:spPr>
        <a:xfrm>
          <a:off x="4276725" y="771525"/>
          <a:ext cx="1209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19050</xdr:rowOff>
    </xdr:from>
    <xdr:to>
      <xdr:col>11</xdr:col>
      <xdr:colOff>800100</xdr:colOff>
      <xdr:row>7</xdr:row>
      <xdr:rowOff>19050</xdr:rowOff>
    </xdr:to>
    <xdr:cxnSp macro="">
      <xdr:nvCxnSpPr>
        <xdr:cNvPr id="2" name="Straight Connector 1"/>
        <xdr:cNvCxnSpPr/>
      </xdr:nvCxnSpPr>
      <xdr:spPr>
        <a:xfrm>
          <a:off x="6124575" y="1152525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M66"/>
  <sheetViews>
    <sheetView view="pageLayout" topLeftCell="A31" zoomScaleNormal="100" zoomScaleSheetLayoutView="100" workbookViewId="0">
      <selection activeCell="I44" sqref="I44"/>
    </sheetView>
  </sheetViews>
  <sheetFormatPr defaultRowHeight="12.75"/>
  <cols>
    <col min="1" max="1" width="5.140625" customWidth="1"/>
    <col min="2" max="2" width="4.7109375" customWidth="1"/>
    <col min="3" max="3" width="24.140625" customWidth="1"/>
    <col min="4" max="6" width="7.7109375" bestFit="1" customWidth="1"/>
    <col min="7" max="7" width="8.28515625" bestFit="1" customWidth="1"/>
    <col min="8" max="8" width="7.7109375" bestFit="1" customWidth="1"/>
    <col min="9" max="9" width="21" customWidth="1"/>
    <col min="10" max="10" width="12.7109375" customWidth="1"/>
    <col min="11" max="11" width="12.85546875" customWidth="1"/>
    <col min="13" max="13" width="12.140625" customWidth="1"/>
  </cols>
  <sheetData>
    <row r="1" spans="3:13">
      <c r="I1" s="21" t="s">
        <v>36</v>
      </c>
      <c r="J1" s="20"/>
    </row>
    <row r="2" spans="3:13">
      <c r="I2" s="22" t="s">
        <v>157</v>
      </c>
      <c r="J2" s="227" t="s">
        <v>198</v>
      </c>
      <c r="K2" s="217">
        <v>22</v>
      </c>
    </row>
    <row r="3" spans="3:13" ht="13.5" customHeight="1">
      <c r="G3" s="233"/>
      <c r="I3" s="22" t="s">
        <v>189</v>
      </c>
      <c r="J3" s="240" t="s">
        <v>199</v>
      </c>
      <c r="K3" s="241"/>
    </row>
    <row r="4" spans="3:13">
      <c r="G4" s="233"/>
    </row>
    <row r="5" spans="3:13" ht="18.75">
      <c r="G5" s="194"/>
    </row>
    <row r="7" spans="3:13" ht="15.75">
      <c r="C7" s="234" t="s">
        <v>0</v>
      </c>
      <c r="D7" s="234"/>
      <c r="E7" s="234"/>
      <c r="F7" s="234"/>
      <c r="G7" s="234"/>
      <c r="H7" s="234"/>
      <c r="I7" s="234"/>
      <c r="J7" s="234"/>
      <c r="K7" s="234"/>
    </row>
    <row r="8" spans="3:13" ht="15.75">
      <c r="C8" s="234" t="s">
        <v>35</v>
      </c>
      <c r="D8" s="234"/>
      <c r="E8" s="234"/>
      <c r="F8" s="234"/>
      <c r="G8" s="234"/>
      <c r="H8" s="234"/>
      <c r="I8" s="234"/>
      <c r="J8" s="234"/>
      <c r="K8" s="234"/>
    </row>
    <row r="9" spans="3:13" ht="15.75">
      <c r="C9" s="234" t="s">
        <v>197</v>
      </c>
      <c r="D9" s="234"/>
      <c r="E9" s="234"/>
      <c r="F9" s="234"/>
      <c r="G9" s="234"/>
      <c r="H9" s="234"/>
      <c r="I9" s="234"/>
      <c r="J9" s="234"/>
      <c r="K9" s="234"/>
    </row>
    <row r="10" spans="3:13">
      <c r="C10" s="196"/>
      <c r="D10" s="196"/>
      <c r="E10" s="196"/>
      <c r="F10" s="196"/>
      <c r="G10" s="196"/>
      <c r="H10" s="196"/>
      <c r="I10" s="196"/>
      <c r="J10" s="196"/>
      <c r="K10" s="196"/>
    </row>
    <row r="11" spans="3:13" ht="13.5" thickBot="1">
      <c r="M11" s="1"/>
    </row>
    <row r="12" spans="3:13" ht="17.25" customHeight="1">
      <c r="C12" s="235" t="s">
        <v>1</v>
      </c>
      <c r="D12" s="237" t="s">
        <v>2</v>
      </c>
      <c r="E12" s="237"/>
      <c r="F12" s="237"/>
      <c r="G12" s="237"/>
      <c r="H12" s="237"/>
      <c r="I12" s="237" t="s">
        <v>3</v>
      </c>
      <c r="J12" s="237"/>
      <c r="K12" s="238" t="s">
        <v>4</v>
      </c>
    </row>
    <row r="13" spans="3:13" ht="17.25" customHeight="1" thickBot="1">
      <c r="C13" s="236"/>
      <c r="D13" s="2" t="s">
        <v>5</v>
      </c>
      <c r="E13" s="2" t="s">
        <v>6</v>
      </c>
      <c r="F13" s="2" t="s">
        <v>7</v>
      </c>
      <c r="G13" s="2" t="s">
        <v>8</v>
      </c>
      <c r="H13" s="2" t="s">
        <v>9</v>
      </c>
      <c r="I13" s="2" t="s">
        <v>10</v>
      </c>
      <c r="J13" s="2" t="s">
        <v>11</v>
      </c>
      <c r="K13" s="239"/>
      <c r="M13" s="3"/>
    </row>
    <row r="14" spans="3:13">
      <c r="C14" s="4"/>
      <c r="D14" s="5"/>
      <c r="E14" s="5"/>
      <c r="F14" s="5"/>
      <c r="G14" s="5"/>
      <c r="H14" s="5"/>
      <c r="I14" s="5"/>
      <c r="J14" s="5"/>
      <c r="K14" s="6"/>
    </row>
    <row r="15" spans="3:13" ht="18" customHeight="1">
      <c r="C15" s="111" t="s">
        <v>12</v>
      </c>
      <c r="D15" s="112">
        <v>2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13">
        <f>D15</f>
        <v>2</v>
      </c>
    </row>
    <row r="16" spans="3:13" ht="18" customHeight="1">
      <c r="C16" s="111" t="s">
        <v>13</v>
      </c>
      <c r="D16" s="112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13">
        <f>SUM(E16:J16)</f>
        <v>0</v>
      </c>
      <c r="M16" s="126"/>
    </row>
    <row r="17" spans="3:13" ht="18" customHeight="1">
      <c r="C17" s="111" t="s">
        <v>14</v>
      </c>
      <c r="D17" s="112">
        <v>0</v>
      </c>
      <c r="E17" s="16">
        <v>18</v>
      </c>
      <c r="F17" s="16">
        <v>0</v>
      </c>
      <c r="G17" s="15">
        <v>0</v>
      </c>
      <c r="H17" s="15">
        <v>0</v>
      </c>
      <c r="I17" s="15">
        <v>1</v>
      </c>
      <c r="J17" s="16">
        <v>1</v>
      </c>
      <c r="K17" s="113">
        <f t="shared" ref="K17:K19" si="0">SUM(E17:J17)</f>
        <v>20</v>
      </c>
      <c r="M17" s="3"/>
    </row>
    <row r="18" spans="3:13" ht="18" customHeight="1">
      <c r="C18" s="111" t="s">
        <v>15</v>
      </c>
      <c r="D18" s="112">
        <v>0</v>
      </c>
      <c r="E18" s="16">
        <v>19</v>
      </c>
      <c r="F18" s="16">
        <v>51</v>
      </c>
      <c r="G18" s="15">
        <v>0</v>
      </c>
      <c r="H18" s="15">
        <v>0</v>
      </c>
      <c r="I18" s="15">
        <v>20</v>
      </c>
      <c r="J18" s="16">
        <v>14</v>
      </c>
      <c r="K18" s="113">
        <f t="shared" si="0"/>
        <v>104</v>
      </c>
      <c r="M18" s="126"/>
    </row>
    <row r="19" spans="3:13" ht="18" customHeight="1">
      <c r="C19" s="111" t="s">
        <v>16</v>
      </c>
      <c r="D19" s="112">
        <v>0</v>
      </c>
      <c r="E19" s="15">
        <v>0</v>
      </c>
      <c r="F19" s="16">
        <v>84</v>
      </c>
      <c r="G19" s="16">
        <v>26</v>
      </c>
      <c r="H19" s="15">
        <v>0</v>
      </c>
      <c r="I19" s="16">
        <f>978+10+30</f>
        <v>1018</v>
      </c>
      <c r="J19" s="15">
        <v>43</v>
      </c>
      <c r="K19" s="114">
        <f t="shared" si="0"/>
        <v>1171</v>
      </c>
      <c r="M19" s="126"/>
    </row>
    <row r="20" spans="3:13" ht="15.95" customHeight="1">
      <c r="C20" s="115" t="s">
        <v>17</v>
      </c>
      <c r="D20" s="116">
        <v>2</v>
      </c>
      <c r="E20" s="17">
        <f t="shared" ref="E20:J20" si="1">SUM(E15:E19)</f>
        <v>37</v>
      </c>
      <c r="F20" s="17">
        <f t="shared" si="1"/>
        <v>135</v>
      </c>
      <c r="G20" s="17">
        <f t="shared" si="1"/>
        <v>26</v>
      </c>
      <c r="H20" s="17">
        <v>0</v>
      </c>
      <c r="I20" s="17">
        <f t="shared" si="1"/>
        <v>1039</v>
      </c>
      <c r="J20" s="17">
        <f t="shared" si="1"/>
        <v>58</v>
      </c>
      <c r="K20" s="117">
        <f>SUM(D20:J20)</f>
        <v>1297</v>
      </c>
    </row>
    <row r="21" spans="3:13" ht="15.95" customHeight="1">
      <c r="C21" s="111"/>
      <c r="D21" s="118"/>
      <c r="E21" s="16"/>
      <c r="F21" s="16"/>
      <c r="G21" s="16"/>
      <c r="H21" s="16"/>
      <c r="I21" s="16"/>
      <c r="J21" s="16"/>
      <c r="K21" s="119"/>
    </row>
    <row r="22" spans="3:13" ht="18.75" customHeight="1">
      <c r="C22" s="111" t="s">
        <v>18</v>
      </c>
      <c r="D22" s="118">
        <v>0</v>
      </c>
      <c r="E22" s="16">
        <v>0</v>
      </c>
      <c r="F22" s="16">
        <v>33</v>
      </c>
      <c r="G22" s="16">
        <v>270</v>
      </c>
      <c r="H22" s="15">
        <v>1</v>
      </c>
      <c r="I22" s="16">
        <f>190+83+30</f>
        <v>303</v>
      </c>
      <c r="J22" s="16">
        <v>55</v>
      </c>
      <c r="K22" s="120">
        <f>SUM(D22:J22)</f>
        <v>662</v>
      </c>
      <c r="M22" s="126"/>
    </row>
    <row r="23" spans="3:13" ht="18.75" customHeight="1">
      <c r="C23" s="111" t="s">
        <v>19</v>
      </c>
      <c r="D23" s="118">
        <v>0</v>
      </c>
      <c r="E23" s="16">
        <v>0</v>
      </c>
      <c r="F23" s="15">
        <v>2</v>
      </c>
      <c r="G23" s="16">
        <v>258</v>
      </c>
      <c r="H23" s="16">
        <v>0</v>
      </c>
      <c r="I23" s="16">
        <f>299+67+33</f>
        <v>399</v>
      </c>
      <c r="J23" s="16">
        <v>107</v>
      </c>
      <c r="K23" s="120">
        <f>SUM(D23:J23)</f>
        <v>766</v>
      </c>
      <c r="M23" s="126"/>
    </row>
    <row r="24" spans="3:13" ht="18.75" customHeight="1">
      <c r="C24" s="111" t="s">
        <v>20</v>
      </c>
      <c r="D24" s="118">
        <v>0</v>
      </c>
      <c r="E24" s="16">
        <v>0</v>
      </c>
      <c r="F24" s="16">
        <v>0</v>
      </c>
      <c r="G24" s="16">
        <v>116</v>
      </c>
      <c r="H24" s="16">
        <v>10</v>
      </c>
      <c r="I24" s="16">
        <f>218+52+18</f>
        <v>288</v>
      </c>
      <c r="J24" s="16">
        <v>381</v>
      </c>
      <c r="K24" s="120">
        <f t="shared" ref="K24:K25" si="2">SUM(D24:J24)</f>
        <v>795</v>
      </c>
      <c r="M24" s="126"/>
    </row>
    <row r="25" spans="3:13" ht="18.75" customHeight="1">
      <c r="C25" s="111" t="s">
        <v>21</v>
      </c>
      <c r="D25" s="118">
        <v>0</v>
      </c>
      <c r="E25" s="16">
        <v>0</v>
      </c>
      <c r="F25" s="16">
        <v>0</v>
      </c>
      <c r="G25" s="16">
        <v>22</v>
      </c>
      <c r="H25" s="15">
        <v>3</v>
      </c>
      <c r="I25" s="16">
        <f>208+90+9</f>
        <v>307</v>
      </c>
      <c r="J25" s="16">
        <v>400</v>
      </c>
      <c r="K25" s="120">
        <f t="shared" si="2"/>
        <v>732</v>
      </c>
      <c r="M25" s="126"/>
    </row>
    <row r="26" spans="3:13" ht="18" customHeight="1">
      <c r="C26" s="115" t="s">
        <v>22</v>
      </c>
      <c r="D26" s="116">
        <f>SUM(D22:D25)</f>
        <v>0</v>
      </c>
      <c r="E26" s="17">
        <f>SUM(E22:E25)</f>
        <v>0</v>
      </c>
      <c r="F26" s="17">
        <f>+F23+F22</f>
        <v>35</v>
      </c>
      <c r="G26" s="17">
        <f>SUM(G22:G25)</f>
        <v>666</v>
      </c>
      <c r="H26" s="17">
        <f>SUM(H22:H25)</f>
        <v>14</v>
      </c>
      <c r="I26" s="17">
        <f>SUM(I22:I25)</f>
        <v>1297</v>
      </c>
      <c r="J26" s="17">
        <f>SUM(J22:J25)</f>
        <v>943</v>
      </c>
      <c r="K26" s="121">
        <f>SUM(K22:K25)</f>
        <v>2955</v>
      </c>
      <c r="M26" s="126"/>
    </row>
    <row r="27" spans="3:13" ht="15.95" customHeight="1">
      <c r="C27" s="111"/>
      <c r="D27" s="118"/>
      <c r="E27" s="16"/>
      <c r="F27" s="16"/>
      <c r="G27" s="16"/>
      <c r="H27" s="16"/>
      <c r="I27" s="16"/>
      <c r="J27" s="16"/>
      <c r="K27" s="120"/>
    </row>
    <row r="28" spans="3:13" ht="18.75" customHeight="1">
      <c r="C28" s="111" t="s">
        <v>23</v>
      </c>
      <c r="D28" s="118">
        <v>0</v>
      </c>
      <c r="E28" s="16">
        <v>0</v>
      </c>
      <c r="F28" s="16">
        <v>0</v>
      </c>
      <c r="G28" s="16">
        <v>0</v>
      </c>
      <c r="H28" s="16">
        <v>0</v>
      </c>
      <c r="I28" s="16">
        <f>67+97+1</f>
        <v>165</v>
      </c>
      <c r="J28" s="16">
        <v>127</v>
      </c>
      <c r="K28" s="120">
        <f t="shared" ref="K28:K31" si="3">SUM(D28:J28)</f>
        <v>292</v>
      </c>
      <c r="M28" s="126"/>
    </row>
    <row r="29" spans="3:13" ht="18.75" customHeight="1">
      <c r="C29" s="111" t="s">
        <v>24</v>
      </c>
      <c r="D29" s="118">
        <v>0</v>
      </c>
      <c r="E29" s="16">
        <v>0</v>
      </c>
      <c r="F29" s="16">
        <v>0</v>
      </c>
      <c r="G29" s="16">
        <v>0</v>
      </c>
      <c r="H29" s="16">
        <v>0</v>
      </c>
      <c r="I29" s="16">
        <f>102+56+2</f>
        <v>160</v>
      </c>
      <c r="J29" s="16">
        <v>188</v>
      </c>
      <c r="K29" s="120">
        <f t="shared" si="3"/>
        <v>348</v>
      </c>
      <c r="M29" s="126"/>
    </row>
    <row r="30" spans="3:13" ht="18.75" customHeight="1">
      <c r="C30" s="111" t="s">
        <v>25</v>
      </c>
      <c r="D30" s="118">
        <v>0</v>
      </c>
      <c r="E30" s="16">
        <v>0</v>
      </c>
      <c r="F30" s="16">
        <v>0</v>
      </c>
      <c r="G30" s="16">
        <v>0</v>
      </c>
      <c r="H30" s="16">
        <v>0</v>
      </c>
      <c r="I30" s="16">
        <f>21+8</f>
        <v>29</v>
      </c>
      <c r="J30" s="16">
        <v>341</v>
      </c>
      <c r="K30" s="120">
        <f t="shared" si="3"/>
        <v>370</v>
      </c>
      <c r="M30" s="126"/>
    </row>
    <row r="31" spans="3:13" ht="18.75" customHeight="1">
      <c r="C31" s="111" t="s">
        <v>26</v>
      </c>
      <c r="D31" s="118">
        <v>0</v>
      </c>
      <c r="E31" s="16">
        <v>0</v>
      </c>
      <c r="F31" s="16">
        <v>0</v>
      </c>
      <c r="G31" s="16">
        <v>0</v>
      </c>
      <c r="H31" s="16">
        <v>0</v>
      </c>
      <c r="I31" s="16">
        <v>3</v>
      </c>
      <c r="J31" s="16">
        <v>308</v>
      </c>
      <c r="K31" s="120">
        <f t="shared" si="3"/>
        <v>311</v>
      </c>
      <c r="M31" s="126"/>
    </row>
    <row r="32" spans="3:13" ht="18" customHeight="1">
      <c r="C32" s="115" t="s">
        <v>27</v>
      </c>
      <c r="D32" s="116">
        <f t="shared" ref="D32:K32" si="4">SUM(D28:D31)</f>
        <v>0</v>
      </c>
      <c r="E32" s="17">
        <f t="shared" si="4"/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357</v>
      </c>
      <c r="J32" s="17">
        <f t="shared" si="4"/>
        <v>964</v>
      </c>
      <c r="K32" s="121">
        <f t="shared" si="4"/>
        <v>1321</v>
      </c>
      <c r="M32" s="126"/>
    </row>
    <row r="33" spans="3:13" ht="15.95" customHeight="1">
      <c r="C33" s="111"/>
      <c r="D33" s="118"/>
      <c r="E33" s="16"/>
      <c r="F33" s="16"/>
      <c r="G33" s="16"/>
      <c r="H33" s="16"/>
      <c r="I33" s="16"/>
      <c r="J33" s="16"/>
      <c r="K33" s="120"/>
    </row>
    <row r="34" spans="3:13" ht="18.75" customHeight="1">
      <c r="C34" s="111" t="s">
        <v>28</v>
      </c>
      <c r="D34" s="118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12</v>
      </c>
      <c r="K34" s="120">
        <f t="shared" ref="K34:K38" si="5">SUM(D34:J34)</f>
        <v>12</v>
      </c>
    </row>
    <row r="35" spans="3:13" ht="18.75" customHeight="1">
      <c r="C35" s="111" t="s">
        <v>29</v>
      </c>
      <c r="D35" s="118"/>
      <c r="E35" s="16">
        <v>0</v>
      </c>
      <c r="F35" s="16">
        <v>0</v>
      </c>
      <c r="G35" s="16">
        <v>0</v>
      </c>
      <c r="H35" s="16">
        <v>0</v>
      </c>
      <c r="I35" s="15">
        <v>0</v>
      </c>
      <c r="J35" s="16">
        <v>13</v>
      </c>
      <c r="K35" s="120">
        <f t="shared" si="5"/>
        <v>13</v>
      </c>
      <c r="M35" s="126"/>
    </row>
    <row r="36" spans="3:13" ht="18.75" customHeight="1">
      <c r="C36" s="111" t="s">
        <v>30</v>
      </c>
      <c r="D36" s="118"/>
      <c r="E36" s="16">
        <v>0</v>
      </c>
      <c r="F36" s="16">
        <v>0</v>
      </c>
      <c r="G36" s="16">
        <v>0</v>
      </c>
      <c r="H36" s="16">
        <v>0</v>
      </c>
      <c r="I36" s="15">
        <v>0</v>
      </c>
      <c r="J36" s="16">
        <v>0</v>
      </c>
      <c r="K36" s="120">
        <f t="shared" si="5"/>
        <v>0</v>
      </c>
    </row>
    <row r="37" spans="3:13" ht="18.75" customHeight="1">
      <c r="C37" s="111" t="s">
        <v>31</v>
      </c>
      <c r="D37" s="118"/>
      <c r="E37" s="16">
        <v>0</v>
      </c>
      <c r="F37" s="16">
        <v>0</v>
      </c>
      <c r="G37" s="16">
        <v>0</v>
      </c>
      <c r="H37" s="16">
        <v>0</v>
      </c>
      <c r="I37" s="15">
        <v>0</v>
      </c>
      <c r="J37" s="16">
        <v>0</v>
      </c>
      <c r="K37" s="120">
        <f t="shared" si="5"/>
        <v>0</v>
      </c>
      <c r="M37" s="1"/>
    </row>
    <row r="38" spans="3:13" ht="18.75" customHeight="1">
      <c r="C38" s="122" t="s">
        <v>32</v>
      </c>
      <c r="D38" s="123">
        <v>0</v>
      </c>
      <c r="E38" s="18">
        <v>0</v>
      </c>
      <c r="F38" s="18">
        <v>0</v>
      </c>
      <c r="G38" s="18">
        <v>0</v>
      </c>
      <c r="H38" s="18">
        <v>0</v>
      </c>
      <c r="I38" s="15">
        <v>0</v>
      </c>
      <c r="J38" s="18">
        <v>3</v>
      </c>
      <c r="K38" s="120">
        <f t="shared" si="5"/>
        <v>3</v>
      </c>
      <c r="M38" s="126"/>
    </row>
    <row r="39" spans="3:13" ht="18.75" customHeight="1">
      <c r="C39" s="115" t="s">
        <v>33</v>
      </c>
      <c r="D39" s="116">
        <f t="shared" ref="D39:H39" si="6">SUM(D34:D38)</f>
        <v>0</v>
      </c>
      <c r="E39" s="17">
        <f t="shared" si="6"/>
        <v>0</v>
      </c>
      <c r="F39" s="17">
        <f t="shared" si="6"/>
        <v>0</v>
      </c>
      <c r="G39" s="17">
        <f t="shared" si="6"/>
        <v>0</v>
      </c>
      <c r="H39" s="17">
        <f t="shared" si="6"/>
        <v>0</v>
      </c>
      <c r="I39" s="17">
        <v>0</v>
      </c>
      <c r="J39" s="17">
        <v>28</v>
      </c>
      <c r="K39" s="121">
        <v>28</v>
      </c>
    </row>
    <row r="40" spans="3:13" ht="18.75" customHeight="1" thickBot="1">
      <c r="C40" s="110" t="s">
        <v>34</v>
      </c>
      <c r="D40" s="108">
        <f>D39+D32+D26+D20</f>
        <v>2</v>
      </c>
      <c r="E40" s="19">
        <f>E39+E32+E26+E20</f>
        <v>37</v>
      </c>
      <c r="F40" s="19">
        <f>F39+F32+F26+F20</f>
        <v>170</v>
      </c>
      <c r="G40" s="19">
        <f>G39+G32+G26+G20</f>
        <v>692</v>
      </c>
      <c r="H40" s="19">
        <f>H39+H32+H26+H20</f>
        <v>14</v>
      </c>
      <c r="I40" s="19">
        <f>I20+I26+I32+I39</f>
        <v>2693</v>
      </c>
      <c r="J40" s="19">
        <f>J20+J26+J32+J39</f>
        <v>1993</v>
      </c>
      <c r="K40" s="109">
        <f>K20+K26+K32+K39</f>
        <v>5601</v>
      </c>
    </row>
    <row r="41" spans="3:13">
      <c r="I41" s="230" t="s">
        <v>200</v>
      </c>
      <c r="J41" s="231"/>
      <c r="K41" s="231"/>
    </row>
    <row r="42" spans="3:13">
      <c r="I42" s="195"/>
      <c r="J42" s="195"/>
    </row>
    <row r="43" spans="3:13">
      <c r="I43" s="232" t="s">
        <v>158</v>
      </c>
      <c r="J43" s="232"/>
      <c r="K43" s="232"/>
    </row>
    <row r="48" spans="3:13">
      <c r="I48" s="232" t="s">
        <v>159</v>
      </c>
      <c r="J48" s="232"/>
      <c r="K48" s="232"/>
    </row>
    <row r="66" spans="7:7" ht="18" customHeight="1">
      <c r="G66">
        <v>299</v>
      </c>
    </row>
  </sheetData>
  <mergeCells count="12">
    <mergeCell ref="I41:K41"/>
    <mergeCell ref="I43:K43"/>
    <mergeCell ref="I48:K48"/>
    <mergeCell ref="G3:G4"/>
    <mergeCell ref="C7:K7"/>
    <mergeCell ref="C8:K8"/>
    <mergeCell ref="C9:K9"/>
    <mergeCell ref="C12:C13"/>
    <mergeCell ref="D12:H12"/>
    <mergeCell ref="I12:J12"/>
    <mergeCell ref="K12:K13"/>
    <mergeCell ref="J3:K3"/>
  </mergeCells>
  <pageMargins left="0.31496062992125984" right="0.15748031496062992" top="0.55118110236220474" bottom="3.4251968503937009" header="0.35433070866141736" footer="2.9527559055118111"/>
  <pageSetup paperSize="14" scale="85" firstPageNumber="486" orientation="portrait" r:id="rId1"/>
  <headerFooter differentOddEven="1" alignWithMargins="0">
    <oddFooter>&amp;C396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topLeftCell="C16" zoomScaleNormal="100" zoomScaleSheetLayoutView="100" workbookViewId="0">
      <selection activeCell="F26" sqref="F26"/>
    </sheetView>
  </sheetViews>
  <sheetFormatPr defaultRowHeight="15"/>
  <cols>
    <col min="1" max="1" width="6.7109375" style="147" customWidth="1"/>
    <col min="2" max="2" width="43" style="147" customWidth="1"/>
    <col min="3" max="3" width="15.42578125" style="147" customWidth="1"/>
    <col min="4" max="4" width="20" style="147" customWidth="1"/>
    <col min="5" max="5" width="23.85546875" style="147" customWidth="1"/>
    <col min="6" max="6" width="21.28515625" style="147" customWidth="1"/>
    <col min="7" max="7" width="23.140625" style="147" customWidth="1"/>
    <col min="8" max="16384" width="9.140625" style="147"/>
  </cols>
  <sheetData>
    <row r="1" spans="1:8">
      <c r="A1" s="144"/>
      <c r="B1" s="144"/>
      <c r="C1" s="144"/>
      <c r="D1" s="144"/>
      <c r="E1" s="145"/>
      <c r="F1" s="192" t="s">
        <v>188</v>
      </c>
      <c r="G1" s="193" t="s">
        <v>181</v>
      </c>
    </row>
    <row r="2" spans="1:8">
      <c r="A2" s="148"/>
      <c r="B2" s="144"/>
      <c r="C2" s="144"/>
      <c r="D2" s="144"/>
      <c r="E2" s="149"/>
      <c r="F2" s="149"/>
      <c r="G2" s="146" t="s">
        <v>201</v>
      </c>
    </row>
    <row r="3" spans="1:8">
      <c r="A3" s="148"/>
      <c r="B3" s="144"/>
      <c r="C3" s="144"/>
      <c r="D3" s="144"/>
      <c r="E3" s="149"/>
      <c r="F3" s="149"/>
      <c r="G3" s="150" t="s">
        <v>202</v>
      </c>
    </row>
    <row r="4" spans="1:8">
      <c r="A4" s="144"/>
      <c r="B4" s="144"/>
      <c r="C4" s="144"/>
      <c r="D4" s="144"/>
      <c r="E4" s="144"/>
      <c r="F4" s="146"/>
      <c r="G4" s="146"/>
    </row>
    <row r="5" spans="1:8" ht="15.75">
      <c r="A5" s="243" t="s">
        <v>75</v>
      </c>
      <c r="B5" s="243"/>
      <c r="C5" s="243"/>
      <c r="D5" s="243"/>
      <c r="E5" s="243"/>
      <c r="F5" s="243"/>
      <c r="G5" s="243"/>
      <c r="H5" s="151"/>
    </row>
    <row r="6" spans="1:8" ht="15.75">
      <c r="A6" s="243" t="s">
        <v>182</v>
      </c>
      <c r="B6" s="243"/>
      <c r="C6" s="243"/>
      <c r="D6" s="243"/>
      <c r="E6" s="243"/>
      <c r="F6" s="243"/>
      <c r="G6" s="243"/>
      <c r="H6" s="151"/>
    </row>
    <row r="7" spans="1:8" ht="15.75">
      <c r="A7" s="243" t="s">
        <v>197</v>
      </c>
      <c r="B7" s="243"/>
      <c r="C7" s="243"/>
      <c r="D7" s="243"/>
      <c r="E7" s="243"/>
      <c r="F7" s="243"/>
      <c r="G7" s="243"/>
      <c r="H7" s="152"/>
    </row>
    <row r="8" spans="1:8" ht="15.75" thickBot="1">
      <c r="A8" s="144"/>
      <c r="B8" s="144"/>
      <c r="C8" s="144"/>
      <c r="D8" s="144"/>
      <c r="E8" s="144"/>
      <c r="F8" s="144"/>
      <c r="G8" s="144"/>
    </row>
    <row r="9" spans="1:8" ht="29.25" customHeight="1" thickTop="1">
      <c r="A9" s="179" t="s">
        <v>74</v>
      </c>
      <c r="B9" s="180" t="s">
        <v>167</v>
      </c>
      <c r="C9" s="180" t="s">
        <v>168</v>
      </c>
      <c r="D9" s="180" t="s">
        <v>169</v>
      </c>
      <c r="E9" s="180" t="s">
        <v>170</v>
      </c>
      <c r="F9" s="180" t="s">
        <v>171</v>
      </c>
      <c r="G9" s="181" t="s">
        <v>172</v>
      </c>
    </row>
    <row r="10" spans="1:8" ht="11.25" customHeight="1">
      <c r="A10" s="189">
        <v>1</v>
      </c>
      <c r="B10" s="190">
        <v>2</v>
      </c>
      <c r="C10" s="190">
        <v>3</v>
      </c>
      <c r="D10" s="190">
        <v>4</v>
      </c>
      <c r="E10" s="190">
        <v>5</v>
      </c>
      <c r="F10" s="190">
        <v>6</v>
      </c>
      <c r="G10" s="191">
        <v>7</v>
      </c>
    </row>
    <row r="11" spans="1:8" ht="23.25" customHeight="1">
      <c r="A11" s="182">
        <v>1</v>
      </c>
      <c r="B11" s="183" t="s">
        <v>173</v>
      </c>
      <c r="C11" s="184">
        <v>2014</v>
      </c>
      <c r="D11" s="142">
        <v>13937055929</v>
      </c>
      <c r="E11" s="142">
        <v>0</v>
      </c>
      <c r="F11" s="142">
        <v>0</v>
      </c>
      <c r="G11" s="143">
        <f t="shared" ref="G11" si="0">D11+E11-F11</f>
        <v>13937055929</v>
      </c>
    </row>
    <row r="12" spans="1:8" ht="23.25" customHeight="1">
      <c r="A12" s="182">
        <v>2</v>
      </c>
      <c r="B12" s="183" t="s">
        <v>174</v>
      </c>
      <c r="C12" s="184">
        <v>2014</v>
      </c>
      <c r="D12" s="142">
        <v>1259087910</v>
      </c>
      <c r="E12" s="142">
        <v>0</v>
      </c>
      <c r="F12" s="142">
        <v>689373710</v>
      </c>
      <c r="G12" s="143">
        <f>D12+E12-F12</f>
        <v>569714200</v>
      </c>
    </row>
    <row r="13" spans="1:8" ht="23.25" customHeight="1">
      <c r="A13" s="182">
        <v>3</v>
      </c>
      <c r="B13" s="183" t="s">
        <v>175</v>
      </c>
      <c r="C13" s="184">
        <v>2014</v>
      </c>
      <c r="D13" s="142">
        <v>48155200</v>
      </c>
      <c r="E13" s="142">
        <v>0</v>
      </c>
      <c r="F13" s="142">
        <v>0</v>
      </c>
      <c r="G13" s="143">
        <f t="shared" ref="G13:G18" si="1">D13+E13-F13</f>
        <v>48155200</v>
      </c>
    </row>
    <row r="14" spans="1:8" ht="23.25" customHeight="1">
      <c r="A14" s="182">
        <v>4</v>
      </c>
      <c r="B14" s="183" t="s">
        <v>176</v>
      </c>
      <c r="C14" s="184">
        <v>2014</v>
      </c>
      <c r="D14" s="142">
        <v>3497198442.4299998</v>
      </c>
      <c r="E14" s="142">
        <v>0</v>
      </c>
      <c r="F14" s="142">
        <v>232222792.03999999</v>
      </c>
      <c r="G14" s="143">
        <f t="shared" si="1"/>
        <v>3264975650.3899999</v>
      </c>
    </row>
    <row r="15" spans="1:8" ht="23.25" customHeight="1">
      <c r="A15" s="182">
        <v>5</v>
      </c>
      <c r="B15" s="183" t="s">
        <v>177</v>
      </c>
      <c r="C15" s="184">
        <v>2014</v>
      </c>
      <c r="D15" s="142">
        <v>5258310505</v>
      </c>
      <c r="E15" s="142">
        <v>170597096.56</v>
      </c>
      <c r="F15" s="142">
        <v>0</v>
      </c>
      <c r="G15" s="143">
        <f t="shared" si="1"/>
        <v>5428907601.5600004</v>
      </c>
    </row>
    <row r="16" spans="1:8" ht="23.25" customHeight="1">
      <c r="A16" s="182">
        <v>6</v>
      </c>
      <c r="B16" s="183" t="s">
        <v>178</v>
      </c>
      <c r="C16" s="184">
        <v>2014</v>
      </c>
      <c r="D16" s="142">
        <v>87266344</v>
      </c>
      <c r="E16" s="142">
        <v>0</v>
      </c>
      <c r="F16" s="142">
        <v>0</v>
      </c>
      <c r="G16" s="143">
        <f t="shared" si="1"/>
        <v>87266344</v>
      </c>
    </row>
    <row r="17" spans="1:7" ht="23.25" customHeight="1">
      <c r="A17" s="182">
        <v>7</v>
      </c>
      <c r="B17" s="183" t="s">
        <v>179</v>
      </c>
      <c r="C17" s="184">
        <v>2014</v>
      </c>
      <c r="D17" s="142">
        <v>621911162</v>
      </c>
      <c r="E17" s="142">
        <v>0</v>
      </c>
      <c r="F17" s="142">
        <v>300000000</v>
      </c>
      <c r="G17" s="143">
        <f t="shared" si="1"/>
        <v>321911162</v>
      </c>
    </row>
    <row r="18" spans="1:7" ht="23.25" customHeight="1" thickBot="1">
      <c r="A18" s="182">
        <v>8</v>
      </c>
      <c r="B18" s="183" t="s">
        <v>180</v>
      </c>
      <c r="C18" s="184">
        <v>2014</v>
      </c>
      <c r="D18" s="142">
        <v>26067351631</v>
      </c>
      <c r="E18" s="142">
        <v>622794447</v>
      </c>
      <c r="F18" s="142">
        <v>0</v>
      </c>
      <c r="G18" s="143">
        <f t="shared" si="1"/>
        <v>26690146078</v>
      </c>
    </row>
    <row r="19" spans="1:7" ht="23.25" customHeight="1" thickBot="1">
      <c r="A19" s="185"/>
      <c r="B19" s="186"/>
      <c r="C19" s="187"/>
      <c r="D19" s="188">
        <f>SUM(D11:D18)</f>
        <v>50776337123.43</v>
      </c>
      <c r="E19" s="188">
        <f t="shared" ref="E19:G19" si="2">SUM(E11:E18)</f>
        <v>793391543.55999994</v>
      </c>
      <c r="F19" s="188">
        <f t="shared" si="2"/>
        <v>1221596502.04</v>
      </c>
      <c r="G19" s="188">
        <f t="shared" si="2"/>
        <v>50348132164.949997</v>
      </c>
    </row>
    <row r="20" spans="1:7" ht="15.75" thickTop="1">
      <c r="A20" s="153"/>
      <c r="B20" s="154"/>
      <c r="C20" s="144"/>
      <c r="D20" s="144"/>
      <c r="E20" s="155"/>
      <c r="F20" s="144"/>
      <c r="G20" s="156"/>
    </row>
    <row r="21" spans="1:7">
      <c r="A21" s="153"/>
      <c r="B21" s="156"/>
      <c r="C21" s="157"/>
      <c r="D21" s="158"/>
      <c r="E21" s="156"/>
      <c r="F21" s="156"/>
      <c r="G21" s="144"/>
    </row>
    <row r="22" spans="1:7">
      <c r="A22" s="144"/>
      <c r="B22" s="156"/>
      <c r="C22" s="159"/>
      <c r="D22" s="158"/>
      <c r="E22" s="160"/>
      <c r="F22" s="244" t="s">
        <v>203</v>
      </c>
      <c r="G22" s="244"/>
    </row>
    <row r="23" spans="1:7">
      <c r="A23" s="144"/>
      <c r="B23" s="144"/>
      <c r="C23" s="161"/>
      <c r="D23" s="161"/>
      <c r="E23" s="162"/>
      <c r="F23" s="244" t="s">
        <v>161</v>
      </c>
      <c r="G23" s="244"/>
    </row>
    <row r="24" spans="1:7">
      <c r="A24" s="144"/>
      <c r="B24" s="144"/>
      <c r="C24" s="161"/>
      <c r="D24" s="161"/>
      <c r="E24" s="162"/>
      <c r="F24" s="163"/>
      <c r="G24" s="163"/>
    </row>
    <row r="25" spans="1:7" ht="15.75">
      <c r="E25" s="164"/>
      <c r="F25" s="165"/>
      <c r="G25" s="166"/>
    </row>
    <row r="26" spans="1:7">
      <c r="E26" s="146"/>
      <c r="F26" s="165"/>
      <c r="G26" s="166"/>
    </row>
    <row r="27" spans="1:7">
      <c r="B27" s="167"/>
      <c r="C27" s="168"/>
      <c r="D27" s="169"/>
      <c r="E27" s="146"/>
      <c r="F27" s="242" t="s">
        <v>159</v>
      </c>
      <c r="G27" s="242"/>
    </row>
    <row r="28" spans="1:7">
      <c r="B28" s="167"/>
      <c r="C28" s="168"/>
      <c r="D28" s="169"/>
      <c r="E28" s="146"/>
      <c r="F28" s="146"/>
      <c r="G28" s="146"/>
    </row>
    <row r="29" spans="1:7">
      <c r="B29" s="170"/>
      <c r="C29" s="168"/>
      <c r="D29" s="169"/>
    </row>
    <row r="30" spans="1:7">
      <c r="B30" s="170"/>
      <c r="C30" s="168"/>
      <c r="D30" s="171"/>
    </row>
    <row r="31" spans="1:7">
      <c r="B31" s="167"/>
      <c r="C31" s="168"/>
      <c r="D31" s="169"/>
      <c r="E31" s="169"/>
      <c r="F31" s="172"/>
    </row>
    <row r="32" spans="1:7">
      <c r="B32" s="167"/>
      <c r="C32" s="168"/>
      <c r="D32" s="169"/>
      <c r="E32" s="169"/>
      <c r="F32" s="172"/>
      <c r="G32" s="172"/>
    </row>
    <row r="33" spans="2:6">
      <c r="B33" s="173"/>
      <c r="C33" s="173"/>
      <c r="D33" s="173"/>
      <c r="E33" s="173"/>
    </row>
    <row r="34" spans="2:6">
      <c r="B34" s="173"/>
      <c r="C34" s="173"/>
      <c r="D34" s="173"/>
      <c r="E34" s="173"/>
      <c r="F34" s="172"/>
    </row>
    <row r="35" spans="2:6">
      <c r="B35" s="174"/>
      <c r="C35" s="173"/>
      <c r="D35" s="175"/>
      <c r="E35" s="169"/>
    </row>
    <row r="36" spans="2:6">
      <c r="B36" s="174"/>
      <c r="C36" s="173"/>
      <c r="D36" s="174"/>
      <c r="E36" s="169"/>
    </row>
    <row r="37" spans="2:6">
      <c r="B37" s="174"/>
      <c r="C37" s="173"/>
      <c r="D37" s="174"/>
      <c r="E37" s="176"/>
    </row>
    <row r="38" spans="2:6">
      <c r="B38" s="174"/>
      <c r="C38" s="173"/>
      <c r="D38" s="175"/>
      <c r="E38" s="173"/>
    </row>
    <row r="39" spans="2:6">
      <c r="B39" s="174"/>
      <c r="C39" s="173"/>
      <c r="D39" s="175"/>
      <c r="E39" s="173"/>
    </row>
    <row r="40" spans="2:6">
      <c r="B40" s="177"/>
      <c r="D40" s="178"/>
    </row>
    <row r="41" spans="2:6">
      <c r="B41" s="177"/>
    </row>
    <row r="42" spans="2:6">
      <c r="B42" s="177"/>
    </row>
  </sheetData>
  <mergeCells count="6">
    <mergeCell ref="F27:G27"/>
    <mergeCell ref="A5:G5"/>
    <mergeCell ref="A6:G6"/>
    <mergeCell ref="A7:G7"/>
    <mergeCell ref="F22:G22"/>
    <mergeCell ref="F23:G23"/>
  </mergeCells>
  <pageMargins left="0.71" right="0.43307086614173229" top="0.82677165354330717" bottom="0.62992125984251968" header="0.31496062992125984" footer="0.39370078740157483"/>
  <pageSetup paperSize="14" orientation="landscape" verticalDpi="300" r:id="rId1"/>
  <headerFooter>
    <oddFooter>&amp;C&amp;"Arial,Bold"397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4999847407452621"/>
  </sheetPr>
  <dimension ref="A2:O192"/>
  <sheetViews>
    <sheetView view="pageLayout" topLeftCell="B10" zoomScaleNormal="100" zoomScaleSheetLayoutView="115" workbookViewId="0">
      <selection activeCell="I23" sqref="H23:I26"/>
    </sheetView>
  </sheetViews>
  <sheetFormatPr defaultRowHeight="15"/>
  <cols>
    <col min="1" max="1" width="3.42578125" style="23" customWidth="1"/>
    <col min="2" max="2" width="9.28515625" style="23" customWidth="1"/>
    <col min="3" max="4" width="13.42578125" style="23" customWidth="1"/>
    <col min="5" max="5" width="10" style="23" customWidth="1"/>
    <col min="6" max="6" width="9.28515625" style="23" bestFit="1" customWidth="1"/>
    <col min="7" max="7" width="15.28515625" style="23" customWidth="1"/>
    <col min="8" max="8" width="13.5703125" style="23" customWidth="1"/>
    <col min="9" max="9" width="13.85546875" style="23" customWidth="1"/>
    <col min="10" max="10" width="8.7109375" style="23" bestFit="1" customWidth="1"/>
    <col min="11" max="12" width="13.42578125" style="23" customWidth="1"/>
    <col min="13" max="13" width="14.140625" style="23" customWidth="1"/>
    <col min="14" max="14" width="9.140625" style="23"/>
    <col min="15" max="15" width="14.5703125" style="23" customWidth="1"/>
    <col min="16" max="16" width="16.42578125" style="23" customWidth="1"/>
    <col min="17" max="16384" width="9.140625" style="23"/>
  </cols>
  <sheetData>
    <row r="2" spans="1:15">
      <c r="K2" s="51" t="s">
        <v>190</v>
      </c>
      <c r="L2" s="50" t="s">
        <v>76</v>
      </c>
      <c r="M2" s="49"/>
    </row>
    <row r="3" spans="1:15" s="46" customFormat="1" ht="13.5" customHeight="1">
      <c r="G3" s="247"/>
      <c r="H3" s="247"/>
      <c r="K3" s="48"/>
      <c r="L3" s="48" t="s">
        <v>204</v>
      </c>
      <c r="M3" s="48"/>
    </row>
    <row r="4" spans="1:15" s="46" customFormat="1" ht="13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8"/>
      <c r="L4" s="48" t="s">
        <v>205</v>
      </c>
      <c r="M4" s="48"/>
      <c r="N4" s="47"/>
      <c r="O4" s="47"/>
    </row>
    <row r="5" spans="1:15" s="46" customFormat="1" ht="13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7"/>
      <c r="O5" s="47"/>
    </row>
    <row r="6" spans="1:15" ht="15.75">
      <c r="A6" s="248" t="s">
        <v>75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"/>
      <c r="O6" s="24"/>
    </row>
    <row r="7" spans="1:15" ht="15.75">
      <c r="A7" s="248" t="s">
        <v>83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"/>
      <c r="O7" s="24"/>
    </row>
    <row r="8" spans="1:15" ht="15.75">
      <c r="A8" s="248" t="s">
        <v>197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"/>
      <c r="O8" s="24"/>
    </row>
    <row r="9" spans="1:15" ht="15.7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5" customHeight="1">
      <c r="A10" s="249" t="s">
        <v>74</v>
      </c>
      <c r="B10" s="45" t="s">
        <v>73</v>
      </c>
      <c r="C10" s="44" t="s">
        <v>82</v>
      </c>
      <c r="D10" s="44" t="s">
        <v>72</v>
      </c>
      <c r="E10" s="44" t="s">
        <v>71</v>
      </c>
      <c r="F10" s="44" t="s">
        <v>70</v>
      </c>
      <c r="G10" s="44" t="s">
        <v>67</v>
      </c>
      <c r="H10" s="44"/>
      <c r="I10" s="44" t="s">
        <v>67</v>
      </c>
      <c r="J10" s="44" t="s">
        <v>69</v>
      </c>
      <c r="K10" s="44" t="s">
        <v>68</v>
      </c>
      <c r="L10" s="44" t="s">
        <v>67</v>
      </c>
      <c r="M10" s="43" t="s">
        <v>66</v>
      </c>
      <c r="N10" s="35"/>
      <c r="O10" s="24"/>
    </row>
    <row r="11" spans="1:15" ht="16.5" customHeight="1">
      <c r="A11" s="250"/>
      <c r="B11" s="42" t="s">
        <v>63</v>
      </c>
      <c r="C11" s="41" t="s">
        <v>65</v>
      </c>
      <c r="D11" s="41" t="s">
        <v>60</v>
      </c>
      <c r="E11" s="41" t="s">
        <v>63</v>
      </c>
      <c r="F11" s="41" t="s">
        <v>63</v>
      </c>
      <c r="G11" s="41" t="s">
        <v>64</v>
      </c>
      <c r="H11" s="41" t="s">
        <v>63</v>
      </c>
      <c r="I11" s="41" t="s">
        <v>62</v>
      </c>
      <c r="J11" s="41" t="s">
        <v>61</v>
      </c>
      <c r="K11" s="41" t="s">
        <v>60</v>
      </c>
      <c r="L11" s="41" t="s">
        <v>51</v>
      </c>
      <c r="M11" s="40" t="s">
        <v>58</v>
      </c>
      <c r="N11" s="35"/>
      <c r="O11" s="24"/>
    </row>
    <row r="12" spans="1:15" ht="11.25" customHeight="1">
      <c r="A12" s="250"/>
      <c r="B12" s="42" t="s">
        <v>57</v>
      </c>
      <c r="C12" s="41" t="s">
        <v>59</v>
      </c>
      <c r="D12" s="41" t="s">
        <v>58</v>
      </c>
      <c r="E12" s="41" t="s">
        <v>57</v>
      </c>
      <c r="F12" s="41" t="s">
        <v>57</v>
      </c>
      <c r="G12" s="41" t="s">
        <v>48</v>
      </c>
      <c r="H12" s="41" t="s">
        <v>57</v>
      </c>
      <c r="I12" s="41" t="s">
        <v>56</v>
      </c>
      <c r="J12" s="41" t="s">
        <v>55</v>
      </c>
      <c r="K12" s="41" t="s">
        <v>54</v>
      </c>
      <c r="L12" s="41" t="s">
        <v>53</v>
      </c>
      <c r="M12" s="40" t="s">
        <v>52</v>
      </c>
      <c r="N12" s="35"/>
      <c r="O12" s="24"/>
    </row>
    <row r="13" spans="1:15" ht="11.25" customHeight="1">
      <c r="A13" s="250"/>
      <c r="B13" s="42"/>
      <c r="C13" s="41"/>
      <c r="D13" s="41" t="s">
        <v>44</v>
      </c>
      <c r="E13" s="41" t="s">
        <v>51</v>
      </c>
      <c r="F13" s="41" t="s">
        <v>51</v>
      </c>
      <c r="G13" s="41" t="s">
        <v>50</v>
      </c>
      <c r="H13" s="41" t="s">
        <v>42</v>
      </c>
      <c r="I13" s="41" t="s">
        <v>49</v>
      </c>
      <c r="J13" s="41" t="s">
        <v>48</v>
      </c>
      <c r="K13" s="41" t="s">
        <v>47</v>
      </c>
      <c r="L13" s="41" t="s">
        <v>46</v>
      </c>
      <c r="M13" s="40" t="s">
        <v>45</v>
      </c>
      <c r="N13" s="35"/>
      <c r="O13" s="24"/>
    </row>
    <row r="14" spans="1:15" ht="11.25" customHeight="1">
      <c r="A14" s="251"/>
      <c r="B14" s="39"/>
      <c r="C14" s="37"/>
      <c r="D14" s="37"/>
      <c r="E14" s="37" t="s">
        <v>44</v>
      </c>
      <c r="F14" s="37" t="s">
        <v>44</v>
      </c>
      <c r="G14" s="37" t="s">
        <v>43</v>
      </c>
      <c r="H14" s="37"/>
      <c r="I14" s="38"/>
      <c r="J14" s="37"/>
      <c r="K14" s="37"/>
      <c r="L14" s="37" t="s">
        <v>42</v>
      </c>
      <c r="M14" s="36" t="s">
        <v>41</v>
      </c>
      <c r="N14" s="35"/>
      <c r="O14" s="24"/>
    </row>
    <row r="15" spans="1:15" ht="12.75" customHeight="1">
      <c r="A15" s="34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 t="s">
        <v>40</v>
      </c>
      <c r="J15" s="33" t="s">
        <v>39</v>
      </c>
      <c r="K15" s="33">
        <v>11</v>
      </c>
      <c r="L15" s="33">
        <v>12</v>
      </c>
      <c r="M15" s="32" t="s">
        <v>38</v>
      </c>
      <c r="N15" s="24"/>
      <c r="O15" s="24"/>
    </row>
    <row r="16" spans="1:15" ht="36.75" customHeight="1">
      <c r="A16" s="198">
        <v>1</v>
      </c>
      <c r="B16" s="199">
        <v>2016</v>
      </c>
      <c r="C16" s="200" t="s">
        <v>81</v>
      </c>
      <c r="D16" s="201" t="s">
        <v>80</v>
      </c>
      <c r="E16" s="202" t="s">
        <v>164</v>
      </c>
      <c r="F16" s="203">
        <v>0</v>
      </c>
      <c r="G16" s="204">
        <f>19196000000+H16</f>
        <v>25196000000</v>
      </c>
      <c r="H16" s="203">
        <v>6000000000</v>
      </c>
      <c r="I16" s="203">
        <f>G16+H16</f>
        <v>31196000000</v>
      </c>
      <c r="J16" s="203">
        <v>0</v>
      </c>
      <c r="K16" s="203">
        <f>7635197237</f>
        <v>7635197237</v>
      </c>
      <c r="L16" s="203">
        <v>0</v>
      </c>
      <c r="M16" s="205">
        <f>I16-L16</f>
        <v>31196000000</v>
      </c>
      <c r="N16" s="24"/>
      <c r="O16" s="31"/>
    </row>
    <row r="17" spans="1:15" ht="58.5" customHeight="1">
      <c r="A17" s="206">
        <v>2</v>
      </c>
      <c r="B17" s="207">
        <v>2016</v>
      </c>
      <c r="C17" s="208" t="s">
        <v>79</v>
      </c>
      <c r="D17" s="201" t="s">
        <v>78</v>
      </c>
      <c r="E17" s="201" t="s">
        <v>164</v>
      </c>
      <c r="F17" s="201">
        <v>0</v>
      </c>
      <c r="G17" s="209">
        <f>3023178576.78+500000000</f>
        <v>3523178576.7800002</v>
      </c>
      <c r="H17" s="201">
        <v>500000000</v>
      </c>
      <c r="I17" s="218">
        <f>G17+H17</f>
        <v>4023178576.7800002</v>
      </c>
      <c r="J17" s="218">
        <v>0</v>
      </c>
      <c r="K17" s="203">
        <v>0</v>
      </c>
      <c r="L17" s="201">
        <v>0</v>
      </c>
      <c r="M17" s="219">
        <f t="shared" ref="M17:M19" si="0">I17-L17</f>
        <v>4023178576.7800002</v>
      </c>
      <c r="N17" s="24"/>
      <c r="O17" s="24"/>
    </row>
    <row r="18" spans="1:15" ht="23.25" customHeight="1">
      <c r="A18" s="206">
        <v>3</v>
      </c>
      <c r="B18" s="207">
        <v>2016</v>
      </c>
      <c r="C18" s="208" t="s">
        <v>162</v>
      </c>
      <c r="D18" s="201" t="s">
        <v>156</v>
      </c>
      <c r="E18" s="201" t="s">
        <v>164</v>
      </c>
      <c r="F18" s="201">
        <v>0</v>
      </c>
      <c r="G18" s="209">
        <v>9392024245.5900002</v>
      </c>
      <c r="H18" s="218">
        <v>0</v>
      </c>
      <c r="I18" s="218">
        <f>G18+H18</f>
        <v>9392024245.5900002</v>
      </c>
      <c r="J18" s="201">
        <v>0</v>
      </c>
      <c r="K18" s="203">
        <f t="shared" ref="K18" si="1">H18</f>
        <v>0</v>
      </c>
      <c r="L18" s="201">
        <v>0</v>
      </c>
      <c r="M18" s="221">
        <f t="shared" si="0"/>
        <v>9392024245.5900002</v>
      </c>
      <c r="N18" s="24"/>
      <c r="O18" s="24"/>
    </row>
    <row r="19" spans="1:15" ht="38.25">
      <c r="A19" s="30">
        <v>4</v>
      </c>
      <c r="B19" s="211">
        <v>2016</v>
      </c>
      <c r="C19" s="208" t="s">
        <v>163</v>
      </c>
      <c r="D19" s="212" t="s">
        <v>77</v>
      </c>
      <c r="E19" s="201" t="s">
        <v>164</v>
      </c>
      <c r="F19" s="212">
        <v>0</v>
      </c>
      <c r="G19" s="213">
        <f>1041810000+H19</f>
        <v>2541810000</v>
      </c>
      <c r="H19" s="212">
        <v>1500000000</v>
      </c>
      <c r="I19" s="212">
        <f>G19+H19</f>
        <v>4041810000</v>
      </c>
      <c r="J19" s="212">
        <v>0</v>
      </c>
      <c r="K19" s="203">
        <v>0</v>
      </c>
      <c r="L19" s="212">
        <v>0</v>
      </c>
      <c r="M19" s="210">
        <f t="shared" si="0"/>
        <v>4041810000</v>
      </c>
      <c r="N19" s="24"/>
      <c r="O19" s="24"/>
    </row>
    <row r="20" spans="1:15" ht="15.75" thickBot="1">
      <c r="A20" s="252" t="s">
        <v>37</v>
      </c>
      <c r="B20" s="253"/>
      <c r="C20" s="253"/>
      <c r="D20" s="254"/>
      <c r="E20" s="214"/>
      <c r="F20" s="215">
        <f t="shared" ref="F20:M20" si="2">SUM(F16:F19)</f>
        <v>0</v>
      </c>
      <c r="G20" s="216">
        <f t="shared" si="2"/>
        <v>40653012822.369995</v>
      </c>
      <c r="H20" s="215">
        <f t="shared" si="2"/>
        <v>8000000000</v>
      </c>
      <c r="I20" s="216">
        <f t="shared" si="2"/>
        <v>48653012822.369995</v>
      </c>
      <c r="J20" s="215">
        <f t="shared" si="2"/>
        <v>0</v>
      </c>
      <c r="K20" s="215">
        <f t="shared" si="2"/>
        <v>7635197237</v>
      </c>
      <c r="L20" s="215">
        <f t="shared" si="2"/>
        <v>0</v>
      </c>
      <c r="M20" s="220">
        <f t="shared" si="2"/>
        <v>48653012822.369995</v>
      </c>
      <c r="N20" s="24"/>
      <c r="O20" s="24"/>
    </row>
    <row r="21" spans="1: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>
      <c r="A22" s="24"/>
      <c r="B22" s="24"/>
      <c r="C22" s="24"/>
      <c r="D22" s="24"/>
      <c r="E22" s="24"/>
      <c r="F22" s="24"/>
      <c r="G22" s="197"/>
      <c r="H22" s="24"/>
      <c r="I22" s="24"/>
      <c r="J22" s="24"/>
      <c r="K22" s="24"/>
      <c r="L22" s="24"/>
      <c r="M22" s="24"/>
      <c r="N22" s="24"/>
      <c r="O22" s="24"/>
    </row>
    <row r="23" spans="1:15">
      <c r="A23" s="24"/>
      <c r="B23" s="24"/>
      <c r="C23" s="24"/>
      <c r="D23" s="24"/>
      <c r="E23" s="24"/>
      <c r="F23" s="24"/>
      <c r="G23" s="24"/>
      <c r="H23" s="24"/>
      <c r="I23" s="24"/>
      <c r="J23" s="245" t="s">
        <v>200</v>
      </c>
      <c r="K23" s="245"/>
      <c r="L23" s="245"/>
      <c r="M23" s="29"/>
      <c r="N23" s="24"/>
      <c r="O23" s="24"/>
    </row>
    <row r="24" spans="1:15" ht="9.75" customHeight="1">
      <c r="A24" s="24"/>
      <c r="B24" s="24"/>
      <c r="C24" s="24"/>
      <c r="D24" s="24"/>
      <c r="E24" s="24"/>
      <c r="F24" s="24"/>
      <c r="G24" s="24"/>
      <c r="H24" s="24"/>
      <c r="I24" s="24"/>
      <c r="J24" s="26"/>
      <c r="K24" s="28"/>
      <c r="L24" s="28"/>
      <c r="M24" s="27"/>
      <c r="N24" s="24"/>
      <c r="O24" s="24"/>
    </row>
    <row r="25" spans="1:15">
      <c r="A25" s="24"/>
      <c r="B25" s="24"/>
      <c r="C25" s="24"/>
      <c r="D25" s="24"/>
      <c r="E25" s="24"/>
      <c r="F25" s="24"/>
      <c r="G25" s="24"/>
      <c r="H25" s="24"/>
      <c r="I25" s="24"/>
      <c r="J25" s="246" t="s">
        <v>158</v>
      </c>
      <c r="K25" s="246"/>
      <c r="L25" s="246"/>
      <c r="M25" s="25"/>
      <c r="N25" s="24"/>
      <c r="O25" s="24"/>
    </row>
    <row r="26" spans="1:15" ht="12" customHeight="1">
      <c r="A26" s="24"/>
      <c r="B26" s="24"/>
      <c r="C26" s="24"/>
      <c r="D26" s="24"/>
      <c r="E26" s="24"/>
      <c r="F26" s="24"/>
      <c r="G26" s="24"/>
      <c r="H26" s="24"/>
      <c r="I26" s="24"/>
      <c r="J26" s="26"/>
      <c r="K26" s="26"/>
      <c r="L26" s="26"/>
      <c r="M26" s="24"/>
      <c r="N26" s="24"/>
      <c r="O26" s="24"/>
    </row>
    <row r="27" spans="1:15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6"/>
      <c r="K27" s="26"/>
      <c r="L27" s="26"/>
      <c r="M27" s="24"/>
      <c r="N27" s="24"/>
      <c r="O27" s="24"/>
    </row>
    <row r="28" spans="1:15" ht="12" customHeight="1">
      <c r="A28" s="24"/>
      <c r="B28" s="24"/>
      <c r="C28" s="24"/>
      <c r="D28" s="24"/>
      <c r="E28" s="24"/>
      <c r="F28" s="24"/>
      <c r="G28" s="24"/>
      <c r="H28" s="24"/>
      <c r="I28" s="24"/>
      <c r="J28" s="26"/>
      <c r="K28" s="26"/>
      <c r="L28" s="26"/>
      <c r="M28" s="24"/>
      <c r="N28" s="24"/>
      <c r="O28" s="24"/>
    </row>
    <row r="29" spans="1:15">
      <c r="A29" s="24"/>
      <c r="B29" s="24"/>
      <c r="C29" s="24"/>
      <c r="D29" s="24"/>
      <c r="E29" s="24"/>
      <c r="F29" s="24"/>
      <c r="G29" s="24"/>
      <c r="H29" s="24"/>
      <c r="I29" s="24"/>
      <c r="J29" s="246" t="s">
        <v>159</v>
      </c>
      <c r="K29" s="246"/>
      <c r="L29" s="246"/>
      <c r="M29" s="24"/>
      <c r="N29" s="24"/>
      <c r="O29" s="24"/>
    </row>
    <row r="30" spans="1:15">
      <c r="A30" s="24"/>
      <c r="B30" s="24"/>
      <c r="C30" s="24"/>
      <c r="D30" s="24"/>
      <c r="E30" s="24"/>
      <c r="F30" s="24"/>
      <c r="G30" s="24"/>
      <c r="H30" s="24"/>
      <c r="I30" s="24"/>
      <c r="J30" s="24"/>
      <c r="L30" s="25"/>
      <c r="M30" s="25"/>
      <c r="N30" s="24"/>
      <c r="O30" s="24"/>
    </row>
    <row r="31" spans="1: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1: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1: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1: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1: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1: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1: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1: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1: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1: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1: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1: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1: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1: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</sheetData>
  <mergeCells count="9">
    <mergeCell ref="J23:L23"/>
    <mergeCell ref="J25:L25"/>
    <mergeCell ref="J29:L29"/>
    <mergeCell ref="G3:H3"/>
    <mergeCell ref="A6:M6"/>
    <mergeCell ref="A7:M7"/>
    <mergeCell ref="A8:M8"/>
    <mergeCell ref="A10:A14"/>
    <mergeCell ref="A20:D20"/>
  </mergeCells>
  <pageMargins left="0.91" right="0.27559055118110237" top="0.74803149606299213" bottom="0.86614173228346458" header="0.31496062992125984" footer="0.59055118110236227"/>
  <pageSetup paperSize="14" orientation="landscape" r:id="rId1"/>
  <headerFooter>
    <oddFooter>&amp;L&amp;"Arial,Bold"&amp;12                                                                                                                      &amp;C&amp;"Arial,Bold"398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3:G31"/>
  <sheetViews>
    <sheetView view="pageLayout" topLeftCell="A13" zoomScaleNormal="100" zoomScaleSheetLayoutView="115" workbookViewId="0">
      <selection activeCell="E26" sqref="E26"/>
    </sheetView>
  </sheetViews>
  <sheetFormatPr defaultRowHeight="12.75"/>
  <cols>
    <col min="1" max="1" width="15.85546875" customWidth="1"/>
    <col min="2" max="2" width="5.42578125" customWidth="1"/>
    <col min="3" max="3" width="33.28515625" customWidth="1"/>
    <col min="4" max="4" width="24" customWidth="1"/>
    <col min="5" max="5" width="25.42578125" customWidth="1"/>
    <col min="6" max="6" width="27.5703125" customWidth="1"/>
    <col min="7" max="7" width="26.7109375" customWidth="1"/>
  </cols>
  <sheetData>
    <row r="3" spans="2:7">
      <c r="F3" s="52" t="s">
        <v>191</v>
      </c>
      <c r="G3" s="53" t="s">
        <v>84</v>
      </c>
    </row>
    <row r="4" spans="2:7" ht="13.5" customHeight="1">
      <c r="F4" s="54"/>
      <c r="G4" s="54" t="s">
        <v>206</v>
      </c>
    </row>
    <row r="5" spans="2:7" ht="13.5" customHeight="1">
      <c r="F5" s="54"/>
      <c r="G5" s="55" t="s">
        <v>207</v>
      </c>
    </row>
    <row r="6" spans="2:7" ht="13.5" customHeight="1">
      <c r="B6" s="232"/>
      <c r="C6" s="232"/>
      <c r="D6" s="232"/>
      <c r="E6" s="232"/>
      <c r="F6" s="232"/>
      <c r="G6" s="232"/>
    </row>
    <row r="7" spans="2:7" ht="12.75" customHeight="1">
      <c r="B7" s="255" t="s">
        <v>0</v>
      </c>
      <c r="C7" s="255"/>
      <c r="D7" s="255"/>
      <c r="E7" s="255"/>
      <c r="F7" s="255"/>
      <c r="G7" s="255"/>
    </row>
    <row r="8" spans="2:7" ht="12.75" customHeight="1">
      <c r="B8" s="255" t="s">
        <v>85</v>
      </c>
      <c r="C8" s="255"/>
      <c r="D8" s="255"/>
      <c r="E8" s="255"/>
      <c r="F8" s="255"/>
      <c r="G8" s="255"/>
    </row>
    <row r="9" spans="2:7" ht="12.75" customHeight="1">
      <c r="B9" s="255" t="s">
        <v>86</v>
      </c>
      <c r="C9" s="255"/>
      <c r="D9" s="255"/>
      <c r="E9" s="255"/>
      <c r="F9" s="255"/>
      <c r="G9" s="255"/>
    </row>
    <row r="10" spans="2:7" ht="12.75" customHeight="1">
      <c r="B10" s="255" t="s">
        <v>197</v>
      </c>
      <c r="C10" s="255"/>
      <c r="D10" s="255"/>
      <c r="E10" s="255"/>
      <c r="F10" s="255"/>
      <c r="G10" s="255"/>
    </row>
    <row r="11" spans="2:7" ht="15">
      <c r="B11" s="56"/>
      <c r="C11" s="56"/>
      <c r="D11" s="56"/>
      <c r="E11" s="56"/>
      <c r="F11" s="56"/>
      <c r="G11" s="56"/>
    </row>
    <row r="12" spans="2:7" ht="13.5" thickBot="1"/>
    <row r="13" spans="2:7" ht="59.25" customHeight="1">
      <c r="B13" s="57" t="s">
        <v>87</v>
      </c>
      <c r="C13" s="58" t="s">
        <v>88</v>
      </c>
      <c r="D13" s="58" t="s">
        <v>89</v>
      </c>
      <c r="E13" s="58" t="s">
        <v>90</v>
      </c>
      <c r="F13" s="58" t="s">
        <v>91</v>
      </c>
      <c r="G13" s="59" t="s">
        <v>92</v>
      </c>
    </row>
    <row r="14" spans="2:7">
      <c r="B14" s="60">
        <v>1</v>
      </c>
      <c r="C14" s="61">
        <v>2</v>
      </c>
      <c r="D14" s="61">
        <v>3</v>
      </c>
      <c r="E14" s="61">
        <v>4</v>
      </c>
      <c r="F14" s="61">
        <v>5</v>
      </c>
      <c r="G14" s="62">
        <v>6</v>
      </c>
    </row>
    <row r="15" spans="2:7" ht="12" customHeight="1">
      <c r="B15" s="63"/>
      <c r="C15" s="5"/>
      <c r="D15" s="5"/>
      <c r="E15" s="5"/>
      <c r="F15" s="5"/>
      <c r="G15" s="64"/>
    </row>
    <row r="16" spans="2:7" ht="20.100000000000001" customHeight="1">
      <c r="B16" s="65">
        <v>1</v>
      </c>
      <c r="C16" s="107" t="s">
        <v>149</v>
      </c>
      <c r="D16" s="127">
        <v>181736236216</v>
      </c>
      <c r="E16" s="127">
        <v>97647477000</v>
      </c>
      <c r="F16" s="127">
        <v>15136484751</v>
      </c>
      <c r="G16" s="127">
        <f>D16+E16-F16</f>
        <v>264247228465</v>
      </c>
    </row>
    <row r="17" spans="2:7" ht="20.100000000000001" customHeight="1">
      <c r="B17" s="65">
        <v>2</v>
      </c>
      <c r="C17" s="107" t="s">
        <v>153</v>
      </c>
      <c r="D17" s="127">
        <v>326454600223.40002</v>
      </c>
      <c r="E17" s="127">
        <v>36670662817</v>
      </c>
      <c r="F17" s="127">
        <v>45350645444.550003</v>
      </c>
      <c r="G17" s="127">
        <f t="shared" ref="G17:G21" si="0">D17+E17-F17</f>
        <v>317774617595.85004</v>
      </c>
    </row>
    <row r="18" spans="2:7" ht="20.100000000000001" customHeight="1">
      <c r="B18" s="65">
        <v>3</v>
      </c>
      <c r="C18" s="107" t="s">
        <v>150</v>
      </c>
      <c r="D18" s="127">
        <v>612490977463.93994</v>
      </c>
      <c r="E18" s="127">
        <v>75991613239</v>
      </c>
      <c r="F18" s="127">
        <v>121753890131</v>
      </c>
      <c r="G18" s="127">
        <f t="shared" si="0"/>
        <v>566728700571.93994</v>
      </c>
    </row>
    <row r="19" spans="2:7" ht="20.100000000000001" customHeight="1">
      <c r="B19" s="65">
        <v>4</v>
      </c>
      <c r="C19" s="107" t="s">
        <v>151</v>
      </c>
      <c r="D19" s="127">
        <v>1141434695686</v>
      </c>
      <c r="E19" s="127">
        <v>50399607639</v>
      </c>
      <c r="F19" s="127">
        <v>93596716168</v>
      </c>
      <c r="G19" s="127">
        <f t="shared" si="0"/>
        <v>1098237587157</v>
      </c>
    </row>
    <row r="20" spans="2:7" ht="20.100000000000001" customHeight="1">
      <c r="B20" s="65">
        <v>5</v>
      </c>
      <c r="C20" s="107" t="s">
        <v>152</v>
      </c>
      <c r="D20" s="127">
        <v>35903170538.099998</v>
      </c>
      <c r="E20" s="127">
        <v>491980000</v>
      </c>
      <c r="F20" s="127">
        <v>9294125801.6900005</v>
      </c>
      <c r="G20" s="127">
        <f t="shared" si="0"/>
        <v>27101024736.409996</v>
      </c>
    </row>
    <row r="21" spans="2:7" ht="20.100000000000001" customHeight="1">
      <c r="B21" s="132">
        <v>6</v>
      </c>
      <c r="C21" s="107" t="s">
        <v>165</v>
      </c>
      <c r="D21" s="127">
        <v>13439101174.059999</v>
      </c>
      <c r="E21" s="127">
        <v>4362138000</v>
      </c>
      <c r="F21" s="127">
        <v>5490233989</v>
      </c>
      <c r="G21" s="127">
        <f t="shared" si="0"/>
        <v>12311005185.059998</v>
      </c>
    </row>
    <row r="22" spans="2:7" ht="19.5" customHeight="1" thickBot="1">
      <c r="B22" s="134"/>
      <c r="C22" s="133" t="s">
        <v>93</v>
      </c>
      <c r="D22" s="128">
        <f>SUM(D16:D21)</f>
        <v>2311458781301.5</v>
      </c>
      <c r="E22" s="128">
        <f>SUM(E16:E21)</f>
        <v>265563478695</v>
      </c>
      <c r="F22" s="19"/>
      <c r="G22" s="128">
        <f>SUM(G16:G21)</f>
        <v>2286400163711.2603</v>
      </c>
    </row>
    <row r="23" spans="2:7" ht="18" customHeight="1">
      <c r="B23" s="11"/>
      <c r="C23" s="12"/>
      <c r="D23" s="12"/>
      <c r="E23" s="12"/>
      <c r="F23" s="12"/>
      <c r="G23" s="12"/>
    </row>
    <row r="26" spans="2:7">
      <c r="E26" s="68"/>
      <c r="F26" s="230" t="s">
        <v>200</v>
      </c>
      <c r="G26" s="230"/>
    </row>
    <row r="27" spans="2:7">
      <c r="E27" s="68"/>
      <c r="F27" s="232" t="s">
        <v>158</v>
      </c>
      <c r="G27" s="232"/>
    </row>
    <row r="31" spans="2:7">
      <c r="E31" s="68"/>
      <c r="F31" s="232" t="s">
        <v>159</v>
      </c>
      <c r="G31" s="232"/>
    </row>
  </sheetData>
  <mergeCells count="8">
    <mergeCell ref="F26:G26"/>
    <mergeCell ref="F27:G27"/>
    <mergeCell ref="F31:G31"/>
    <mergeCell ref="B6:G6"/>
    <mergeCell ref="B7:G7"/>
    <mergeCell ref="B8:G8"/>
    <mergeCell ref="B9:G9"/>
    <mergeCell ref="B10:G10"/>
  </mergeCells>
  <pageMargins left="0.31496062992125984" right="0.15748031496062992" top="0.55118110236220474" bottom="1.04" header="0.35433070866141736" footer="0.7"/>
  <pageSetup paperSize="14" firstPageNumber="486" orientation="landscape" r:id="rId1"/>
  <headerFooter alignWithMargins="0">
    <oddFooter>&amp;C&amp;"Arial,Bold"399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3:G31"/>
  <sheetViews>
    <sheetView view="pageLayout" topLeftCell="A4" zoomScaleNormal="100" zoomScaleSheetLayoutView="115" workbookViewId="0">
      <selection activeCell="F24" sqref="F24:G24"/>
    </sheetView>
  </sheetViews>
  <sheetFormatPr defaultRowHeight="12.75"/>
  <cols>
    <col min="1" max="1" width="19.42578125" customWidth="1"/>
    <col min="2" max="2" width="5.42578125" customWidth="1"/>
    <col min="3" max="3" width="33.28515625" customWidth="1"/>
    <col min="4" max="4" width="21" customWidth="1"/>
    <col min="5" max="5" width="25.42578125" customWidth="1"/>
    <col min="6" max="6" width="27.5703125" customWidth="1"/>
    <col min="7" max="7" width="26.7109375" customWidth="1"/>
  </cols>
  <sheetData>
    <row r="3" spans="2:7">
      <c r="F3" s="52" t="s">
        <v>96</v>
      </c>
      <c r="G3" s="53" t="s">
        <v>84</v>
      </c>
    </row>
    <row r="4" spans="2:7" ht="13.5" customHeight="1">
      <c r="F4" s="54"/>
      <c r="G4" s="54" t="s">
        <v>208</v>
      </c>
    </row>
    <row r="5" spans="2:7" ht="13.5" customHeight="1">
      <c r="F5" s="54"/>
      <c r="G5" s="55" t="s">
        <v>207</v>
      </c>
    </row>
    <row r="6" spans="2:7" ht="13.5" customHeight="1">
      <c r="B6" s="232"/>
      <c r="C6" s="232"/>
      <c r="D6" s="232"/>
      <c r="E6" s="232"/>
      <c r="F6" s="232"/>
      <c r="G6" s="232"/>
    </row>
    <row r="7" spans="2:7" ht="15">
      <c r="B7" s="255" t="s">
        <v>0</v>
      </c>
      <c r="C7" s="255"/>
      <c r="D7" s="255"/>
      <c r="E7" s="255"/>
      <c r="F7" s="255"/>
      <c r="G7" s="255"/>
    </row>
    <row r="8" spans="2:7" ht="15">
      <c r="B8" s="255" t="s">
        <v>95</v>
      </c>
      <c r="C8" s="255"/>
      <c r="D8" s="255"/>
      <c r="E8" s="255"/>
      <c r="F8" s="255"/>
      <c r="G8" s="255"/>
    </row>
    <row r="9" spans="2:7" ht="15">
      <c r="B9" s="255" t="s">
        <v>94</v>
      </c>
      <c r="C9" s="255"/>
      <c r="D9" s="255"/>
      <c r="E9" s="255"/>
      <c r="F9" s="255"/>
      <c r="G9" s="255"/>
    </row>
    <row r="10" spans="2:7" ht="15">
      <c r="B10" s="255" t="s">
        <v>197</v>
      </c>
      <c r="C10" s="255"/>
      <c r="D10" s="255"/>
      <c r="E10" s="255"/>
      <c r="F10" s="255"/>
      <c r="G10" s="255"/>
    </row>
    <row r="11" spans="2:7" ht="13.5" thickBot="1"/>
    <row r="12" spans="2:7" ht="59.25" customHeight="1">
      <c r="B12" s="57" t="s">
        <v>87</v>
      </c>
      <c r="C12" s="58" t="s">
        <v>88</v>
      </c>
      <c r="D12" s="58" t="s">
        <v>89</v>
      </c>
      <c r="E12" s="58" t="s">
        <v>90</v>
      </c>
      <c r="F12" s="58" t="s">
        <v>91</v>
      </c>
      <c r="G12" s="59" t="s">
        <v>92</v>
      </c>
    </row>
    <row r="13" spans="2:7">
      <c r="B13" s="60">
        <v>1</v>
      </c>
      <c r="C13" s="61">
        <v>2</v>
      </c>
      <c r="D13" s="61">
        <v>3</v>
      </c>
      <c r="E13" s="61">
        <v>4</v>
      </c>
      <c r="F13" s="61">
        <v>5</v>
      </c>
      <c r="G13" s="62">
        <v>6</v>
      </c>
    </row>
    <row r="14" spans="2:7">
      <c r="B14" s="63"/>
      <c r="C14" s="5"/>
      <c r="D14" s="5"/>
      <c r="E14" s="5"/>
      <c r="F14" s="5"/>
      <c r="G14" s="64"/>
    </row>
    <row r="15" spans="2:7" ht="20.100000000000001" customHeight="1">
      <c r="B15" s="65">
        <v>1</v>
      </c>
      <c r="C15" s="129" t="s">
        <v>154</v>
      </c>
      <c r="D15" s="15">
        <v>1121987450</v>
      </c>
      <c r="E15" s="7">
        <v>110000000</v>
      </c>
      <c r="F15" s="7">
        <v>0</v>
      </c>
      <c r="G15" s="8">
        <f>SUM(D15:F15)</f>
        <v>1231987450</v>
      </c>
    </row>
    <row r="16" spans="2:7" ht="20.100000000000001" customHeight="1">
      <c r="B16" s="65">
        <v>2</v>
      </c>
      <c r="C16" s="129" t="s">
        <v>155</v>
      </c>
      <c r="D16" s="15">
        <v>37963505849</v>
      </c>
      <c r="E16" s="7">
        <v>0</v>
      </c>
      <c r="F16" s="7">
        <v>0</v>
      </c>
      <c r="G16" s="8">
        <f t="shared" ref="G16" si="0">SUM(D16:F16)</f>
        <v>37963505849</v>
      </c>
    </row>
    <row r="17" spans="2:7" ht="20.100000000000001" customHeight="1">
      <c r="B17" s="65"/>
      <c r="C17" s="106"/>
      <c r="D17" s="15"/>
      <c r="E17" s="7"/>
      <c r="F17" s="7"/>
      <c r="G17" s="8"/>
    </row>
    <row r="18" spans="2:7" ht="20.100000000000001" customHeight="1">
      <c r="B18" s="65"/>
      <c r="C18" s="106"/>
      <c r="D18" s="15"/>
      <c r="E18" s="7"/>
      <c r="F18" s="7"/>
      <c r="G18" s="8"/>
    </row>
    <row r="19" spans="2:7" ht="20.100000000000001" customHeight="1">
      <c r="B19" s="65"/>
      <c r="C19" s="13"/>
      <c r="D19" s="15"/>
      <c r="E19" s="7"/>
      <c r="F19" s="7"/>
      <c r="G19" s="8"/>
    </row>
    <row r="20" spans="2:7" ht="20.100000000000001" customHeight="1">
      <c r="B20" s="66"/>
      <c r="C20" s="13"/>
      <c r="D20" s="15"/>
      <c r="E20" s="7"/>
      <c r="F20" s="7"/>
      <c r="G20" s="8"/>
    </row>
    <row r="21" spans="2:7" ht="26.25" customHeight="1" thickBot="1">
      <c r="B21" s="67"/>
      <c r="C21" s="14" t="s">
        <v>93</v>
      </c>
      <c r="D21" s="19">
        <f>SUM(D15:D20)</f>
        <v>39085493299</v>
      </c>
      <c r="E21" s="9">
        <f>SUM(E15:E20)</f>
        <v>110000000</v>
      </c>
      <c r="F21" s="9">
        <f>SUM(F15:F20)</f>
        <v>0</v>
      </c>
      <c r="G21" s="10">
        <f>SUM(G15:G20)</f>
        <v>39195493299</v>
      </c>
    </row>
    <row r="22" spans="2:7" ht="18" customHeight="1">
      <c r="B22" s="11"/>
      <c r="C22" s="12"/>
      <c r="D22" s="12"/>
      <c r="E22" s="12"/>
      <c r="F22" s="12"/>
      <c r="G22" s="12"/>
    </row>
    <row r="24" spans="2:7">
      <c r="E24" s="68"/>
      <c r="F24" s="230" t="s">
        <v>200</v>
      </c>
      <c r="G24" s="230"/>
    </row>
    <row r="25" spans="2:7" ht="11.25" customHeight="1">
      <c r="E25" s="68"/>
      <c r="F25" s="131"/>
      <c r="G25" s="131"/>
    </row>
    <row r="26" spans="2:7">
      <c r="E26" s="68"/>
      <c r="F26" s="232" t="s">
        <v>158</v>
      </c>
      <c r="G26" s="232"/>
    </row>
    <row r="31" spans="2:7">
      <c r="E31" s="68"/>
      <c r="F31" s="232" t="s">
        <v>159</v>
      </c>
      <c r="G31" s="232"/>
    </row>
  </sheetData>
  <mergeCells count="8">
    <mergeCell ref="F24:G24"/>
    <mergeCell ref="F26:G26"/>
    <mergeCell ref="F31:G31"/>
    <mergeCell ref="B6:G6"/>
    <mergeCell ref="B7:G7"/>
    <mergeCell ref="B8:G8"/>
    <mergeCell ref="B9:G9"/>
    <mergeCell ref="B10:G10"/>
  </mergeCells>
  <pageMargins left="0.31496062992125984" right="0.15748031496062992" top="0.55118110236220474" bottom="0.82677165354330717" header="0.35433070866141736" footer="0.59055118110236227"/>
  <pageSetup paperSize="14" firstPageNumber="486" orientation="landscape" r:id="rId1"/>
  <headerFooter alignWithMargins="0">
    <oddFooter>&amp;C&amp;"Arial,Bold"400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4:M33"/>
  <sheetViews>
    <sheetView view="pageLayout" topLeftCell="A22" zoomScaleNormal="100" zoomScaleSheetLayoutView="100" workbookViewId="0">
      <selection activeCell="K31" sqref="K31"/>
    </sheetView>
  </sheetViews>
  <sheetFormatPr defaultRowHeight="12.75"/>
  <cols>
    <col min="1" max="1" width="4.7109375" style="27" customWidth="1"/>
    <col min="2" max="2" width="4.140625" style="27" customWidth="1"/>
    <col min="3" max="5" width="4.5703125" style="27" customWidth="1"/>
    <col min="6" max="6" width="5.140625" style="27" customWidth="1"/>
    <col min="7" max="7" width="7.42578125" style="27" customWidth="1"/>
    <col min="8" max="8" width="29.7109375" style="27" customWidth="1"/>
    <col min="9" max="9" width="19.42578125" style="27" customWidth="1"/>
    <col min="10" max="10" width="18.28515625" style="27" customWidth="1"/>
    <col min="11" max="11" width="20.42578125" style="27" customWidth="1"/>
    <col min="12" max="12" width="18.140625" style="27" customWidth="1"/>
    <col min="13" max="13" width="19.28515625" style="27" customWidth="1"/>
    <col min="14" max="16384" width="9.140625" style="27"/>
  </cols>
  <sheetData>
    <row r="4" spans="2:13">
      <c r="L4" s="256" t="s">
        <v>192</v>
      </c>
      <c r="M4" s="256"/>
    </row>
    <row r="5" spans="2:13">
      <c r="L5" s="257" t="s">
        <v>210</v>
      </c>
      <c r="M5" s="258"/>
    </row>
    <row r="6" spans="2:13">
      <c r="L6" s="81" t="s">
        <v>194</v>
      </c>
      <c r="M6" s="228" t="s">
        <v>209</v>
      </c>
    </row>
    <row r="8" spans="2:13" ht="15"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2:13"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</row>
    <row r="11" spans="2:13">
      <c r="B11" s="259" t="s">
        <v>107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2:13">
      <c r="B12" s="259" t="s">
        <v>106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</row>
    <row r="13" spans="2:13">
      <c r="B13" s="259" t="s">
        <v>197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</row>
    <row r="14" spans="2:13" ht="13.5" thickBot="1"/>
    <row r="15" spans="2:13">
      <c r="B15" s="270" t="s">
        <v>74</v>
      </c>
      <c r="C15" s="260" t="s">
        <v>105</v>
      </c>
      <c r="D15" s="261"/>
      <c r="E15" s="261"/>
      <c r="F15" s="261"/>
      <c r="G15" s="262"/>
      <c r="H15" s="273" t="s">
        <v>104</v>
      </c>
      <c r="I15" s="260" t="s">
        <v>103</v>
      </c>
      <c r="J15" s="262"/>
      <c r="K15" s="273" t="s">
        <v>102</v>
      </c>
      <c r="L15" s="260" t="s">
        <v>101</v>
      </c>
      <c r="M15" s="276"/>
    </row>
    <row r="16" spans="2:13" ht="30.75" customHeight="1">
      <c r="B16" s="271"/>
      <c r="C16" s="263"/>
      <c r="D16" s="264"/>
      <c r="E16" s="264"/>
      <c r="F16" s="264"/>
      <c r="G16" s="265"/>
      <c r="H16" s="274"/>
      <c r="I16" s="277"/>
      <c r="J16" s="281"/>
      <c r="K16" s="274"/>
      <c r="L16" s="277"/>
      <c r="M16" s="278"/>
    </row>
    <row r="17" spans="2:13">
      <c r="B17" s="271"/>
      <c r="C17" s="263"/>
      <c r="D17" s="264"/>
      <c r="E17" s="264"/>
      <c r="F17" s="264"/>
      <c r="G17" s="265"/>
      <c r="H17" s="274"/>
      <c r="I17" s="274" t="s">
        <v>100</v>
      </c>
      <c r="J17" s="274" t="s">
        <v>99</v>
      </c>
      <c r="K17" s="274"/>
      <c r="L17" s="274" t="s">
        <v>98</v>
      </c>
      <c r="M17" s="279" t="s">
        <v>97</v>
      </c>
    </row>
    <row r="18" spans="2:13" ht="13.5" thickBot="1">
      <c r="B18" s="272"/>
      <c r="C18" s="266"/>
      <c r="D18" s="267"/>
      <c r="E18" s="267"/>
      <c r="F18" s="267"/>
      <c r="G18" s="268"/>
      <c r="H18" s="275"/>
      <c r="I18" s="275"/>
      <c r="J18" s="275"/>
      <c r="K18" s="275"/>
      <c r="L18" s="275"/>
      <c r="M18" s="280"/>
    </row>
    <row r="19" spans="2:13" ht="14.1" customHeight="1" thickBot="1">
      <c r="B19" s="80">
        <v>1</v>
      </c>
      <c r="C19" s="282">
        <v>2</v>
      </c>
      <c r="D19" s="283"/>
      <c r="E19" s="283"/>
      <c r="F19" s="283"/>
      <c r="G19" s="284"/>
      <c r="H19" s="79">
        <v>3</v>
      </c>
      <c r="I19" s="79">
        <v>4</v>
      </c>
      <c r="J19" s="79">
        <v>5</v>
      </c>
      <c r="K19" s="79">
        <v>6</v>
      </c>
      <c r="L19" s="79">
        <v>7</v>
      </c>
      <c r="M19" s="78">
        <v>8</v>
      </c>
    </row>
    <row r="20" spans="2:13" ht="45" customHeight="1">
      <c r="B20" s="222">
        <v>1</v>
      </c>
      <c r="C20" s="287" t="s">
        <v>185</v>
      </c>
      <c r="D20" s="288"/>
      <c r="E20" s="288"/>
      <c r="F20" s="288"/>
      <c r="G20" s="289"/>
      <c r="H20" s="223" t="s">
        <v>183</v>
      </c>
      <c r="I20" s="224">
        <v>2000000000</v>
      </c>
      <c r="J20" s="225">
        <v>2000000000</v>
      </c>
      <c r="K20" s="224">
        <v>1964523000</v>
      </c>
      <c r="L20" s="224">
        <v>3407700000</v>
      </c>
      <c r="M20" s="224">
        <v>3326422450</v>
      </c>
    </row>
    <row r="21" spans="2:13" ht="14.1" customHeight="1">
      <c r="B21" s="76">
        <v>2</v>
      </c>
      <c r="C21" s="290" t="s">
        <v>186</v>
      </c>
      <c r="D21" s="291"/>
      <c r="E21" s="291"/>
      <c r="F21" s="291"/>
      <c r="G21" s="292"/>
      <c r="H21" s="75" t="s">
        <v>166</v>
      </c>
      <c r="I21" s="135">
        <v>2041555670</v>
      </c>
      <c r="J21" s="136">
        <f>I21</f>
        <v>2041555670</v>
      </c>
      <c r="K21" s="136">
        <v>2023205000</v>
      </c>
      <c r="L21" s="136">
        <v>1500000000</v>
      </c>
      <c r="M21" s="136">
        <v>1390450000</v>
      </c>
    </row>
    <row r="22" spans="2:13" ht="25.5">
      <c r="B22" s="141">
        <v>3</v>
      </c>
      <c r="C22" s="293" t="s">
        <v>187</v>
      </c>
      <c r="D22" s="294"/>
      <c r="E22" s="294"/>
      <c r="F22" s="294"/>
      <c r="G22" s="295"/>
      <c r="H22" s="140" t="s">
        <v>184</v>
      </c>
      <c r="I22" s="136">
        <v>378140000</v>
      </c>
      <c r="J22" s="136">
        <f>I22</f>
        <v>378140000</v>
      </c>
      <c r="K22" s="136">
        <v>374410000</v>
      </c>
      <c r="L22" s="136">
        <v>473400000</v>
      </c>
      <c r="M22" s="137">
        <v>473400000</v>
      </c>
    </row>
    <row r="23" spans="2:13" ht="14.1" customHeight="1">
      <c r="B23" s="76"/>
      <c r="C23" s="290"/>
      <c r="D23" s="291"/>
      <c r="E23" s="291"/>
      <c r="F23" s="291"/>
      <c r="G23" s="292"/>
      <c r="H23" s="75"/>
      <c r="I23" s="136"/>
      <c r="J23" s="136"/>
      <c r="K23" s="136"/>
      <c r="L23" s="136"/>
      <c r="M23" s="137"/>
    </row>
    <row r="24" spans="2:13" ht="14.1" customHeight="1" thickBot="1">
      <c r="B24" s="74"/>
      <c r="C24" s="296"/>
      <c r="D24" s="297"/>
      <c r="E24" s="297"/>
      <c r="F24" s="297"/>
      <c r="G24" s="298"/>
      <c r="H24" s="73"/>
      <c r="I24" s="138"/>
      <c r="J24" s="138"/>
      <c r="K24" s="138"/>
      <c r="L24" s="138"/>
      <c r="M24" s="139"/>
    </row>
    <row r="25" spans="2:13" ht="13.5" thickBot="1">
      <c r="B25" s="286"/>
      <c r="C25" s="283"/>
      <c r="D25" s="283"/>
      <c r="E25" s="283"/>
      <c r="F25" s="283"/>
      <c r="G25" s="283"/>
      <c r="H25" s="283"/>
      <c r="I25" s="130"/>
      <c r="J25" s="72"/>
      <c r="K25" s="72"/>
      <c r="L25" s="72"/>
      <c r="M25" s="71"/>
    </row>
    <row r="26" spans="2:13">
      <c r="J26" s="70"/>
    </row>
    <row r="27" spans="2:13">
      <c r="K27" s="285" t="s">
        <v>200</v>
      </c>
      <c r="L27" s="285"/>
      <c r="M27" s="285"/>
    </row>
    <row r="28" spans="2:13">
      <c r="K28" s="259" t="s">
        <v>158</v>
      </c>
      <c r="L28" s="259"/>
      <c r="M28" s="259"/>
    </row>
    <row r="32" spans="2:13">
      <c r="M32" s="69"/>
    </row>
    <row r="33" spans="11:13">
      <c r="K33" s="259" t="s">
        <v>159</v>
      </c>
      <c r="L33" s="259"/>
      <c r="M33" s="259"/>
    </row>
  </sheetData>
  <mergeCells count="27">
    <mergeCell ref="K33:M33"/>
    <mergeCell ref="J17:J18"/>
    <mergeCell ref="C19:G19"/>
    <mergeCell ref="K27:M27"/>
    <mergeCell ref="K28:M28"/>
    <mergeCell ref="H15:H18"/>
    <mergeCell ref="B25:H25"/>
    <mergeCell ref="C20:G20"/>
    <mergeCell ref="C21:G21"/>
    <mergeCell ref="C22:G22"/>
    <mergeCell ref="C23:G23"/>
    <mergeCell ref="C24:G24"/>
    <mergeCell ref="L4:M4"/>
    <mergeCell ref="L5:M5"/>
    <mergeCell ref="B13:M13"/>
    <mergeCell ref="C15:G18"/>
    <mergeCell ref="B8:M8"/>
    <mergeCell ref="B15:B18"/>
    <mergeCell ref="K15:K18"/>
    <mergeCell ref="L15:M16"/>
    <mergeCell ref="L17:L18"/>
    <mergeCell ref="M17:M18"/>
    <mergeCell ref="B10:M10"/>
    <mergeCell ref="B11:M11"/>
    <mergeCell ref="B12:M12"/>
    <mergeCell ref="I15:J16"/>
    <mergeCell ref="I17:I18"/>
  </mergeCells>
  <pageMargins left="0.32" right="0.24" top="0.78740157480314965" bottom="0.74803149606299213" header="0.55118110236220474" footer="0.47244094488188981"/>
  <pageSetup paperSize="14" firstPageNumber="303" orientation="landscape" useFirstPageNumber="1" r:id="rId1"/>
  <headerFooter alignWithMargins="0">
    <oddFooter>&amp;C&amp;"Arial,Bold"401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M27"/>
  <sheetViews>
    <sheetView view="pageLayout" topLeftCell="A19" zoomScaleNormal="100" zoomScaleSheetLayoutView="110" workbookViewId="0">
      <selection activeCell="C28" sqref="C28"/>
    </sheetView>
  </sheetViews>
  <sheetFormatPr defaultRowHeight="15"/>
  <cols>
    <col min="1" max="1" width="9.140625" style="23"/>
    <col min="2" max="2" width="24.140625" style="23" customWidth="1"/>
    <col min="3" max="3" width="19.5703125" style="23" customWidth="1"/>
    <col min="4" max="4" width="20.5703125" style="23" customWidth="1"/>
    <col min="5" max="5" width="14.28515625" style="23" customWidth="1"/>
    <col min="6" max="6" width="13.85546875" style="23" customWidth="1"/>
    <col min="7" max="7" width="15" style="23" customWidth="1"/>
    <col min="8" max="8" width="14.140625" style="23" customWidth="1"/>
    <col min="9" max="9" width="19" style="23" customWidth="1"/>
    <col min="10" max="16384" width="9.140625" style="23"/>
  </cols>
  <sheetData>
    <row r="2" spans="1:13">
      <c r="G2" s="51" t="s">
        <v>193</v>
      </c>
      <c r="H2" s="50" t="s">
        <v>76</v>
      </c>
    </row>
    <row r="3" spans="1:13">
      <c r="G3" s="48"/>
      <c r="H3" s="48" t="s">
        <v>211</v>
      </c>
    </row>
    <row r="4" spans="1:13">
      <c r="G4" s="48"/>
      <c r="H4" s="48" t="s">
        <v>205</v>
      </c>
    </row>
    <row r="6" spans="1:13">
      <c r="A6" s="299"/>
      <c r="B6" s="299"/>
      <c r="C6" s="299"/>
      <c r="D6" s="299"/>
      <c r="E6" s="299"/>
      <c r="F6" s="299"/>
      <c r="G6" s="299"/>
      <c r="H6" s="299"/>
      <c r="I6" s="299"/>
    </row>
    <row r="7" spans="1:13">
      <c r="A7" s="94"/>
      <c r="B7" s="94"/>
      <c r="C7" s="94"/>
      <c r="D7" s="94"/>
      <c r="E7" s="94"/>
      <c r="F7" s="94"/>
      <c r="G7" s="94"/>
      <c r="H7" s="94"/>
      <c r="I7" s="94"/>
    </row>
    <row r="8" spans="1:13" ht="15.75">
      <c r="A8" s="248" t="s">
        <v>75</v>
      </c>
      <c r="B8" s="248"/>
      <c r="C8" s="248"/>
      <c r="D8" s="248"/>
      <c r="E8" s="248"/>
      <c r="F8" s="248"/>
      <c r="G8" s="248"/>
      <c r="H8" s="248"/>
      <c r="I8" s="248"/>
      <c r="J8" s="93"/>
      <c r="K8" s="93"/>
      <c r="L8" s="93"/>
      <c r="M8" s="93"/>
    </row>
    <row r="9" spans="1:13" ht="15.75">
      <c r="A9" s="248" t="s">
        <v>118</v>
      </c>
      <c r="B9" s="248"/>
      <c r="C9" s="248"/>
      <c r="D9" s="248"/>
      <c r="E9" s="248"/>
      <c r="F9" s="248"/>
      <c r="G9" s="248"/>
      <c r="H9" s="248"/>
      <c r="I9" s="248"/>
      <c r="J9" s="93"/>
      <c r="K9" s="93"/>
      <c r="L9" s="93"/>
      <c r="M9" s="93"/>
    </row>
    <row r="10" spans="1:13" ht="15.75">
      <c r="A10" s="248" t="s">
        <v>197</v>
      </c>
      <c r="B10" s="248"/>
      <c r="C10" s="248"/>
      <c r="D10" s="248"/>
      <c r="E10" s="248"/>
      <c r="F10" s="248"/>
      <c r="G10" s="248"/>
      <c r="H10" s="248"/>
      <c r="I10" s="248"/>
      <c r="J10" s="93"/>
      <c r="K10" s="93"/>
      <c r="L10" s="93"/>
      <c r="M10" s="93"/>
    </row>
    <row r="11" spans="1:13" ht="15.75" thickBot="1"/>
    <row r="12" spans="1:13" ht="65.25" customHeight="1" thickBot="1">
      <c r="A12" s="92" t="s">
        <v>87</v>
      </c>
      <c r="B12" s="91" t="s">
        <v>117</v>
      </c>
      <c r="C12" s="91" t="s">
        <v>116</v>
      </c>
      <c r="D12" s="91" t="s">
        <v>115</v>
      </c>
      <c r="E12" s="91" t="s">
        <v>114</v>
      </c>
      <c r="F12" s="91" t="s">
        <v>113</v>
      </c>
      <c r="G12" s="91" t="s">
        <v>112</v>
      </c>
      <c r="H12" s="91" t="s">
        <v>111</v>
      </c>
      <c r="I12" s="91" t="s">
        <v>110</v>
      </c>
    </row>
    <row r="13" spans="1:13" ht="15.75" thickBot="1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</row>
    <row r="14" spans="1:13">
      <c r="A14" s="89">
        <v>1</v>
      </c>
      <c r="B14" s="88" t="s">
        <v>109</v>
      </c>
      <c r="C14" s="88" t="s">
        <v>109</v>
      </c>
      <c r="D14" s="88" t="s">
        <v>109</v>
      </c>
      <c r="E14" s="88" t="s">
        <v>109</v>
      </c>
      <c r="F14" s="88" t="s">
        <v>109</v>
      </c>
      <c r="G14" s="88" t="s">
        <v>109</v>
      </c>
      <c r="H14" s="88" t="s">
        <v>109</v>
      </c>
      <c r="I14" s="88" t="s">
        <v>109</v>
      </c>
    </row>
    <row r="15" spans="1:13">
      <c r="A15" s="87">
        <v>2</v>
      </c>
      <c r="B15" s="86" t="s">
        <v>109</v>
      </c>
      <c r="C15" s="86" t="s">
        <v>109</v>
      </c>
      <c r="D15" s="86" t="s">
        <v>109</v>
      </c>
      <c r="E15" s="86" t="s">
        <v>109</v>
      </c>
      <c r="F15" s="86" t="s">
        <v>109</v>
      </c>
      <c r="G15" s="86" t="s">
        <v>109</v>
      </c>
      <c r="H15" s="86" t="s">
        <v>109</v>
      </c>
      <c r="I15" s="86" t="s">
        <v>109</v>
      </c>
    </row>
    <row r="16" spans="1:13">
      <c r="A16" s="87">
        <v>3</v>
      </c>
      <c r="B16" s="86" t="s">
        <v>109</v>
      </c>
      <c r="C16" s="86" t="s">
        <v>109</v>
      </c>
      <c r="D16" s="86" t="s">
        <v>109</v>
      </c>
      <c r="E16" s="86" t="s">
        <v>109</v>
      </c>
      <c r="F16" s="86" t="s">
        <v>109</v>
      </c>
      <c r="G16" s="86" t="s">
        <v>109</v>
      </c>
      <c r="H16" s="86" t="s">
        <v>109</v>
      </c>
      <c r="I16" s="86" t="s">
        <v>109</v>
      </c>
    </row>
    <row r="17" spans="1:9">
      <c r="A17" s="87">
        <v>4</v>
      </c>
      <c r="B17" s="86" t="s">
        <v>109</v>
      </c>
      <c r="C17" s="86" t="s">
        <v>109</v>
      </c>
      <c r="D17" s="86" t="s">
        <v>109</v>
      </c>
      <c r="E17" s="86" t="s">
        <v>109</v>
      </c>
      <c r="F17" s="86" t="s">
        <v>109</v>
      </c>
      <c r="G17" s="86" t="s">
        <v>109</v>
      </c>
      <c r="H17" s="86" t="s">
        <v>109</v>
      </c>
      <c r="I17" s="86" t="s">
        <v>109</v>
      </c>
    </row>
    <row r="18" spans="1:9" ht="15.75" thickBot="1">
      <c r="A18" s="85">
        <v>5</v>
      </c>
      <c r="B18" s="84" t="s">
        <v>109</v>
      </c>
      <c r="C18" s="84" t="s">
        <v>109</v>
      </c>
      <c r="D18" s="84" t="s">
        <v>109</v>
      </c>
      <c r="E18" s="84" t="s">
        <v>109</v>
      </c>
      <c r="F18" s="84" t="s">
        <v>109</v>
      </c>
      <c r="G18" s="84" t="s">
        <v>109</v>
      </c>
      <c r="H18" s="84" t="s">
        <v>109</v>
      </c>
      <c r="I18" s="84" t="s">
        <v>109</v>
      </c>
    </row>
    <row r="19" spans="1:9" ht="15.75" thickBot="1">
      <c r="A19" s="300" t="s">
        <v>108</v>
      </c>
      <c r="B19" s="300"/>
      <c r="C19" s="83"/>
      <c r="D19" s="83"/>
      <c r="E19" s="83"/>
      <c r="F19" s="83"/>
      <c r="G19" s="83"/>
      <c r="H19" s="83"/>
      <c r="I19" s="83"/>
    </row>
    <row r="20" spans="1:9">
      <c r="A20" s="82"/>
    </row>
    <row r="21" spans="1:9">
      <c r="G21" s="245" t="s">
        <v>200</v>
      </c>
      <c r="H21" s="245"/>
      <c r="I21" s="245"/>
    </row>
    <row r="22" spans="1:9">
      <c r="G22" s="26"/>
      <c r="H22" s="28"/>
      <c r="I22" s="28"/>
    </row>
    <row r="23" spans="1:9">
      <c r="G23" s="246" t="s">
        <v>158</v>
      </c>
      <c r="H23" s="246"/>
      <c r="I23" s="246"/>
    </row>
    <row r="24" spans="1:9">
      <c r="G24" s="26"/>
      <c r="H24" s="26"/>
      <c r="I24" s="26"/>
    </row>
    <row r="25" spans="1:9" ht="10.5" customHeight="1">
      <c r="G25" s="26"/>
      <c r="H25" s="26"/>
      <c r="I25" s="26"/>
    </row>
    <row r="26" spans="1:9">
      <c r="G26" s="26"/>
      <c r="H26" s="26"/>
      <c r="I26" s="26"/>
    </row>
    <row r="27" spans="1:9">
      <c r="G27" s="246" t="s">
        <v>159</v>
      </c>
      <c r="H27" s="246"/>
      <c r="I27" s="246"/>
    </row>
  </sheetData>
  <mergeCells count="8">
    <mergeCell ref="A6:I6"/>
    <mergeCell ref="G21:I21"/>
    <mergeCell ref="G23:I23"/>
    <mergeCell ref="G27:I27"/>
    <mergeCell ref="A19:B19"/>
    <mergeCell ref="A8:I8"/>
    <mergeCell ref="A9:I9"/>
    <mergeCell ref="A10:I10"/>
  </mergeCells>
  <pageMargins left="0.9" right="0.25" top="0.74803149606299213" bottom="1.0629921259842521" header="0.31496062992125984" footer="0.78740157480314965"/>
  <pageSetup paperSize="14" orientation="landscape" r:id="rId1"/>
  <headerFooter>
    <oddFooter>&amp;C&amp;"Arial,Bold"402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5:M35"/>
  <sheetViews>
    <sheetView tabSelected="1" view="pageLayout" topLeftCell="B19" zoomScaleNormal="100" zoomScaleSheetLayoutView="100" workbookViewId="0">
      <selection activeCell="E33" sqref="E33"/>
    </sheetView>
  </sheetViews>
  <sheetFormatPr defaultRowHeight="12.75"/>
  <cols>
    <col min="1" max="1" width="1.140625" style="27" hidden="1" customWidth="1"/>
    <col min="2" max="2" width="4.5703125" style="27" customWidth="1"/>
    <col min="3" max="3" width="10.5703125" style="27" bestFit="1" customWidth="1"/>
    <col min="4" max="4" width="14.42578125" style="27" customWidth="1"/>
    <col min="5" max="5" width="19.7109375" style="27" customWidth="1"/>
    <col min="6" max="6" width="18.140625" style="27" customWidth="1"/>
    <col min="7" max="7" width="17.28515625" style="27" customWidth="1"/>
    <col min="8" max="8" width="17.140625" style="27" customWidth="1"/>
    <col min="9" max="9" width="13" style="27" customWidth="1"/>
    <col min="10" max="10" width="16.7109375" style="27" customWidth="1"/>
    <col min="11" max="11" width="9.42578125" style="27" customWidth="1"/>
    <col min="12" max="12" width="17.7109375" style="27" customWidth="1"/>
    <col min="13" max="13" width="9.42578125" style="27" customWidth="1"/>
    <col min="14" max="16384" width="9.140625" style="27"/>
  </cols>
  <sheetData>
    <row r="5" spans="2:13">
      <c r="J5" s="105" t="s">
        <v>196</v>
      </c>
      <c r="K5" s="104" t="s">
        <v>84</v>
      </c>
    </row>
    <row r="6" spans="2:13">
      <c r="K6" s="226" t="s">
        <v>195</v>
      </c>
      <c r="L6" s="103" t="s">
        <v>212</v>
      </c>
    </row>
    <row r="7" spans="2:13">
      <c r="K7" s="103" t="s">
        <v>160</v>
      </c>
      <c r="L7" s="229" t="s">
        <v>209</v>
      </c>
    </row>
    <row r="8" spans="2:13" ht="18.75">
      <c r="G8" s="302"/>
      <c r="H8" s="302"/>
    </row>
    <row r="10" spans="2:13" ht="15.75">
      <c r="B10" s="304" t="s">
        <v>0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</row>
    <row r="11" spans="2:13" ht="15.75">
      <c r="B11" s="304" t="s">
        <v>148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</row>
    <row r="12" spans="2:13" ht="15.75">
      <c r="B12" s="304" t="s">
        <v>197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</row>
    <row r="14" spans="2:13">
      <c r="B14" s="125" t="s">
        <v>147</v>
      </c>
      <c r="C14" s="125" t="s">
        <v>146</v>
      </c>
      <c r="D14" s="125" t="s">
        <v>145</v>
      </c>
      <c r="E14" s="125" t="s">
        <v>144</v>
      </c>
      <c r="F14" s="125" t="s">
        <v>143</v>
      </c>
      <c r="G14" s="125" t="s">
        <v>142</v>
      </c>
      <c r="H14" s="125" t="s">
        <v>141</v>
      </c>
      <c r="I14" s="125" t="s">
        <v>140</v>
      </c>
      <c r="J14" s="305" t="s">
        <v>139</v>
      </c>
      <c r="K14" s="305"/>
      <c r="L14" s="305" t="s">
        <v>138</v>
      </c>
      <c r="M14" s="305"/>
    </row>
    <row r="15" spans="2:13">
      <c r="B15" s="102"/>
      <c r="C15" s="102" t="s">
        <v>124</v>
      </c>
      <c r="D15" s="102" t="s">
        <v>137</v>
      </c>
      <c r="E15" s="102" t="s">
        <v>136</v>
      </c>
      <c r="F15" s="102" t="s">
        <v>135</v>
      </c>
      <c r="G15" s="102" t="s">
        <v>134</v>
      </c>
      <c r="H15" s="102" t="s">
        <v>133</v>
      </c>
      <c r="I15" s="102" t="s">
        <v>132</v>
      </c>
      <c r="J15" s="301" t="s">
        <v>131</v>
      </c>
      <c r="K15" s="301"/>
      <c r="L15" s="301" t="s">
        <v>130</v>
      </c>
      <c r="M15" s="301"/>
    </row>
    <row r="16" spans="2:13">
      <c r="B16" s="102"/>
      <c r="C16" s="102" t="s">
        <v>129</v>
      </c>
      <c r="D16" s="102" t="s">
        <v>128</v>
      </c>
      <c r="E16" s="102" t="s">
        <v>127</v>
      </c>
      <c r="F16" s="102" t="s">
        <v>126</v>
      </c>
      <c r="G16" s="102"/>
      <c r="H16" s="102" t="s">
        <v>125</v>
      </c>
      <c r="I16" s="102" t="s">
        <v>124</v>
      </c>
      <c r="J16" s="102" t="s">
        <v>123</v>
      </c>
      <c r="K16" s="102" t="s">
        <v>122</v>
      </c>
      <c r="L16" s="102" t="s">
        <v>123</v>
      </c>
      <c r="M16" s="102" t="s">
        <v>122</v>
      </c>
    </row>
    <row r="17" spans="2:13">
      <c r="B17" s="124"/>
      <c r="C17" s="124"/>
      <c r="D17" s="124"/>
      <c r="E17" s="124"/>
      <c r="F17" s="77"/>
      <c r="G17" s="124"/>
      <c r="H17" s="124"/>
      <c r="I17" s="124"/>
      <c r="J17" s="124" t="s">
        <v>121</v>
      </c>
      <c r="K17" s="124" t="s">
        <v>119</v>
      </c>
      <c r="L17" s="124" t="s">
        <v>120</v>
      </c>
      <c r="M17" s="124" t="s">
        <v>119</v>
      </c>
    </row>
    <row r="18" spans="2:13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2:13">
      <c r="B19" s="97">
        <v>1</v>
      </c>
      <c r="C19" s="99">
        <v>0</v>
      </c>
      <c r="D19" s="99">
        <v>0</v>
      </c>
      <c r="E19" s="100">
        <v>0</v>
      </c>
      <c r="F19" s="101">
        <v>0</v>
      </c>
      <c r="G19" s="100">
        <v>0</v>
      </c>
      <c r="H19" s="100">
        <v>0</v>
      </c>
      <c r="I19" s="99">
        <v>0</v>
      </c>
      <c r="J19" s="98">
        <v>0</v>
      </c>
      <c r="K19" s="98">
        <v>0</v>
      </c>
      <c r="L19" s="98">
        <v>0</v>
      </c>
      <c r="M19" s="98">
        <v>0</v>
      </c>
    </row>
    <row r="20" spans="2:13">
      <c r="B20" s="96"/>
      <c r="C20" s="96"/>
      <c r="D20" s="96"/>
      <c r="E20" s="97"/>
      <c r="F20" s="96"/>
      <c r="G20" s="96"/>
      <c r="H20" s="96"/>
      <c r="I20" s="96"/>
      <c r="J20" s="98"/>
      <c r="K20" s="96"/>
      <c r="L20" s="96"/>
      <c r="M20" s="96"/>
    </row>
    <row r="21" spans="2:13">
      <c r="B21" s="96"/>
      <c r="C21" s="96"/>
      <c r="D21" s="96"/>
      <c r="E21" s="97"/>
      <c r="F21" s="96"/>
      <c r="G21" s="96"/>
      <c r="H21" s="96"/>
      <c r="I21" s="96"/>
      <c r="J21" s="96"/>
      <c r="K21" s="96"/>
      <c r="L21" s="96"/>
      <c r="M21" s="96"/>
    </row>
    <row r="22" spans="2:13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2:13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</row>
    <row r="24" spans="2:13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6" spans="2:13">
      <c r="F26" s="70"/>
    </row>
    <row r="28" spans="2:13">
      <c r="K28" s="285" t="s">
        <v>200</v>
      </c>
      <c r="L28" s="303"/>
      <c r="M28" s="303"/>
    </row>
    <row r="29" spans="2:13">
      <c r="K29" s="95"/>
      <c r="L29" s="95"/>
    </row>
    <row r="30" spans="2:13">
      <c r="K30" s="259" t="s">
        <v>158</v>
      </c>
      <c r="L30" s="259"/>
      <c r="M30" s="259"/>
    </row>
    <row r="31" spans="2:13">
      <c r="G31" s="27" t="s">
        <v>82</v>
      </c>
    </row>
    <row r="34" spans="9:13">
      <c r="I34" s="69"/>
    </row>
    <row r="35" spans="9:13">
      <c r="K35" s="259" t="s">
        <v>159</v>
      </c>
      <c r="L35" s="259"/>
      <c r="M35" s="259"/>
    </row>
  </sheetData>
  <mergeCells count="11">
    <mergeCell ref="L15:M15"/>
    <mergeCell ref="G8:H8"/>
    <mergeCell ref="K28:M28"/>
    <mergeCell ref="K30:M30"/>
    <mergeCell ref="K35:M35"/>
    <mergeCell ref="B10:M10"/>
    <mergeCell ref="B11:M11"/>
    <mergeCell ref="B12:M12"/>
    <mergeCell ref="J14:K14"/>
    <mergeCell ref="L14:M14"/>
    <mergeCell ref="J15:K15"/>
  </mergeCells>
  <pageMargins left="0.79" right="0.35433070866141736" top="0.78740157480314965" bottom="1.37" header="0.55118110236220474" footer="1.06"/>
  <pageSetup paperSize="14" scale="90" firstPageNumber="305" orientation="landscape" useFirstPageNumber="1" r:id="rId1"/>
  <headerFooter alignWithMargins="0">
    <oddFooter>&amp;C403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LAMP-VI </vt:lpstr>
      <vt:lpstr>7</vt:lpstr>
      <vt:lpstr>8</vt:lpstr>
      <vt:lpstr>9</vt:lpstr>
      <vt:lpstr>10</vt:lpstr>
      <vt:lpstr>11</vt:lpstr>
      <vt:lpstr>12</vt:lpstr>
      <vt:lpstr>13</vt:lpstr>
      <vt:lpstr>'7'!Print_Area</vt:lpstr>
      <vt:lpstr>'LAMP-VI 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</dc:creator>
  <cp:lastModifiedBy>a.erick</cp:lastModifiedBy>
  <cp:lastPrinted>2015-12-18T18:11:20Z</cp:lastPrinted>
  <dcterms:created xsi:type="dcterms:W3CDTF">2011-09-19T01:50:12Z</dcterms:created>
  <dcterms:modified xsi:type="dcterms:W3CDTF">2015-12-18T18:11:56Z</dcterms:modified>
</cp:coreProperties>
</file>